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60" windowWidth="20055" windowHeight="7950" tabRatio="894"/>
  </bookViews>
  <sheets>
    <sheet name="Audit score" sheetId="17" r:id="rId1"/>
    <sheet name="final score" sheetId="16" r:id="rId2"/>
    <sheet name="A. Regulatory compliance" sheetId="1" r:id="rId3"/>
    <sheet name="Annexure A" sheetId="8" r:id="rId4"/>
    <sheet name="Annexure B" sheetId="9" r:id="rId5"/>
    <sheet name="B. P&amp;S-1.Sustainability" sheetId="2" r:id="rId6"/>
    <sheet name="B. P&amp;S-2.HR Practices" sheetId="3" r:id="rId7"/>
    <sheet name="B. P&amp;S-3.Communication" sheetId="4" r:id="rId8"/>
    <sheet name="B. P&amp;S-4. GOODS &amp; SERVICES" sheetId="5" r:id="rId9"/>
    <sheet name="P&amp;S-5. T&amp;C OF HOSTING" sheetId="6" r:id="rId10"/>
    <sheet name="P&amp;S-6. TRANS &amp; ACCOUNTING" sheetId="7" r:id="rId11"/>
    <sheet name="P&amp;S-7. IT &amp; DIGITAL INFORMATION" sheetId="14" r:id="rId12"/>
    <sheet name="P&amp;S-8. CENTRE SERVICES, FEEDBAK" sheetId="10" r:id="rId13"/>
    <sheet name="P&amp;S-9. CENTRE SAFETY, SECURITY" sheetId="15" r:id="rId14"/>
  </sheets>
  <externalReferences>
    <externalReference r:id="rId15"/>
  </externalReferences>
  <calcPr calcId="124519"/>
</workbook>
</file>

<file path=xl/calcChain.xml><?xml version="1.0" encoding="utf-8"?>
<calcChain xmlns="http://schemas.openxmlformats.org/spreadsheetml/2006/main">
  <c r="M37" i="15"/>
  <c r="K37" s="1"/>
  <c r="M36"/>
  <c r="K36" s="1"/>
  <c r="M35"/>
  <c r="K35" s="1"/>
  <c r="M34"/>
  <c r="K34" s="1"/>
  <c r="M33"/>
  <c r="K33" s="1"/>
  <c r="M32"/>
  <c r="K32" s="1"/>
  <c r="M31"/>
  <c r="K31" s="1"/>
  <c r="M30"/>
  <c r="K30" s="1"/>
  <c r="M28"/>
  <c r="K28" s="1"/>
  <c r="M27"/>
  <c r="K27" s="1"/>
  <c r="M26"/>
  <c r="K26" s="1"/>
  <c r="M25"/>
  <c r="K25" s="1"/>
  <c r="M24"/>
  <c r="K24" s="1"/>
  <c r="M23"/>
  <c r="K23" s="1"/>
  <c r="M22"/>
  <c r="K22" s="1"/>
  <c r="M21"/>
  <c r="K21" s="1"/>
  <c r="M20"/>
  <c r="M18"/>
  <c r="K18" s="1"/>
  <c r="M17"/>
  <c r="K17" s="1"/>
  <c r="M16"/>
  <c r="K16" s="1"/>
  <c r="M15"/>
  <c r="K15" s="1"/>
  <c r="M14"/>
  <c r="K14" s="1"/>
  <c r="M13"/>
  <c r="K13" s="1"/>
  <c r="M12"/>
  <c r="K12" s="1"/>
  <c r="M11"/>
  <c r="M10"/>
  <c r="K10" s="1"/>
  <c r="M8"/>
  <c r="K8" s="1"/>
  <c r="M7"/>
  <c r="K7" s="1"/>
  <c r="M32" i="10"/>
  <c r="M30" s="1"/>
  <c r="K30" s="1"/>
  <c r="M31"/>
  <c r="K31" s="1"/>
  <c r="M29"/>
  <c r="K29" s="1"/>
  <c r="M28"/>
  <c r="K28" s="1"/>
  <c r="M27"/>
  <c r="K27" s="1"/>
  <c r="M26"/>
  <c r="M25" s="1"/>
  <c r="K25" s="1"/>
  <c r="M24"/>
  <c r="K24" s="1"/>
  <c r="M23"/>
  <c r="K23" s="1"/>
  <c r="M22"/>
  <c r="K22" s="1"/>
  <c r="M21"/>
  <c r="K21" s="1"/>
  <c r="M20"/>
  <c r="K20" s="1"/>
  <c r="M19"/>
  <c r="K19" s="1"/>
  <c r="M18"/>
  <c r="K18" s="1"/>
  <c r="M17"/>
  <c r="K17" s="1"/>
  <c r="M16"/>
  <c r="K16" s="1"/>
  <c r="M15"/>
  <c r="K15" s="1"/>
  <c r="M14"/>
  <c r="K14" s="1"/>
  <c r="M13"/>
  <c r="K13" s="1"/>
  <c r="M12"/>
  <c r="K12" s="1"/>
  <c r="M11"/>
  <c r="K11" s="1"/>
  <c r="M10"/>
  <c r="M9" s="1"/>
  <c r="K9" s="1"/>
  <c r="M8"/>
  <c r="K8" s="1"/>
  <c r="M7"/>
  <c r="M6" s="1"/>
  <c r="K6" s="1"/>
  <c r="M33" i="14"/>
  <c r="K33" s="1"/>
  <c r="M32"/>
  <c r="K32" s="1"/>
  <c r="M31"/>
  <c r="K31" s="1"/>
  <c r="M29"/>
  <c r="K29" s="1"/>
  <c r="M28"/>
  <c r="K28" s="1"/>
  <c r="M27"/>
  <c r="K27" s="1"/>
  <c r="M26"/>
  <c r="K26" s="1"/>
  <c r="M25"/>
  <c r="K25" s="1"/>
  <c r="M23"/>
  <c r="K23" s="1"/>
  <c r="M22"/>
  <c r="K22" s="1"/>
  <c r="M21"/>
  <c r="K21" s="1"/>
  <c r="M20"/>
  <c r="K20" s="1"/>
  <c r="M19"/>
  <c r="K19" s="1"/>
  <c r="M18"/>
  <c r="K18" s="1"/>
  <c r="M16"/>
  <c r="K16" s="1"/>
  <c r="M15"/>
  <c r="K15" s="1"/>
  <c r="M14"/>
  <c r="K14" s="1"/>
  <c r="M13"/>
  <c r="K13" s="1"/>
  <c r="M11"/>
  <c r="K11" s="1"/>
  <c r="M10"/>
  <c r="K10" s="1"/>
  <c r="M8"/>
  <c r="K8" s="1"/>
  <c r="M7"/>
  <c r="K7" s="1"/>
  <c r="C5" i="16"/>
  <c r="C6"/>
  <c r="C7"/>
  <c r="C8"/>
  <c r="C9"/>
  <c r="C10"/>
  <c r="C11"/>
  <c r="C12"/>
  <c r="C13"/>
  <c r="F10" i="17"/>
  <c r="A10" i="16" s="1"/>
  <c r="K17" i="7"/>
  <c r="K9"/>
  <c r="M17"/>
  <c r="M16"/>
  <c r="M15" s="1"/>
  <c r="K15" s="1"/>
  <c r="M14"/>
  <c r="M13"/>
  <c r="K13" s="1"/>
  <c r="M12"/>
  <c r="M11"/>
  <c r="K11" s="1"/>
  <c r="M10"/>
  <c r="K10" s="1"/>
  <c r="M9"/>
  <c r="M8"/>
  <c r="K8" s="1"/>
  <c r="K18" s="1"/>
  <c r="B10" i="16" s="1"/>
  <c r="D10" s="1"/>
  <c r="E10" s="1"/>
  <c r="M7" i="7"/>
  <c r="M6" s="1"/>
  <c r="K6" s="1"/>
  <c r="K14"/>
  <c r="K12"/>
  <c r="M28" i="6"/>
  <c r="K28" s="1"/>
  <c r="M27"/>
  <c r="K27" s="1"/>
  <c r="M25"/>
  <c r="K25" s="1"/>
  <c r="M24"/>
  <c r="K24" s="1"/>
  <c r="M23"/>
  <c r="K23" s="1"/>
  <c r="M22"/>
  <c r="K22" s="1"/>
  <c r="M20"/>
  <c r="K20" s="1"/>
  <c r="M19"/>
  <c r="K19" s="1"/>
  <c r="M17"/>
  <c r="K17" s="1"/>
  <c r="M16"/>
  <c r="K16" s="1"/>
  <c r="M15"/>
  <c r="K15" s="1"/>
  <c r="M14"/>
  <c r="K14" s="1"/>
  <c r="M13"/>
  <c r="K13" s="1"/>
  <c r="M11"/>
  <c r="K11" s="1"/>
  <c r="M10"/>
  <c r="K10" s="1"/>
  <c r="M9"/>
  <c r="K9" s="1"/>
  <c r="M8"/>
  <c r="K8" s="1"/>
  <c r="M6"/>
  <c r="K6" s="1"/>
  <c r="K25" i="5"/>
  <c r="K23"/>
  <c r="K21"/>
  <c r="K19"/>
  <c r="K16"/>
  <c r="K14"/>
  <c r="K12"/>
  <c r="K9"/>
  <c r="K7"/>
  <c r="M29"/>
  <c r="K29" s="1"/>
  <c r="M28"/>
  <c r="M27" s="1"/>
  <c r="K27" s="1"/>
  <c r="M26"/>
  <c r="K26" s="1"/>
  <c r="M25"/>
  <c r="M24"/>
  <c r="K24" s="1"/>
  <c r="M23"/>
  <c r="M22"/>
  <c r="K22" s="1"/>
  <c r="M21"/>
  <c r="M20"/>
  <c r="K20" s="1"/>
  <c r="M19"/>
  <c r="M18"/>
  <c r="K18" s="1"/>
  <c r="M16"/>
  <c r="M15"/>
  <c r="K15" s="1"/>
  <c r="M14"/>
  <c r="M13"/>
  <c r="K13" s="1"/>
  <c r="M12"/>
  <c r="M11"/>
  <c r="K11" s="1"/>
  <c r="M9"/>
  <c r="M8"/>
  <c r="K8" s="1"/>
  <c r="M7"/>
  <c r="K33" i="4"/>
  <c r="K31"/>
  <c r="K28"/>
  <c r="K26"/>
  <c r="K24"/>
  <c r="K22"/>
  <c r="K20"/>
  <c r="M9"/>
  <c r="K9" s="1"/>
  <c r="M8"/>
  <c r="K8" s="1"/>
  <c r="M7"/>
  <c r="K7" s="1"/>
  <c r="M13"/>
  <c r="K13" s="1"/>
  <c r="M12"/>
  <c r="K12" s="1"/>
  <c r="M11"/>
  <c r="K11" s="1"/>
  <c r="M17"/>
  <c r="K17" s="1"/>
  <c r="M16"/>
  <c r="K16" s="1"/>
  <c r="M15"/>
  <c r="M14" s="1"/>
  <c r="K14" s="1"/>
  <c r="M28"/>
  <c r="M27"/>
  <c r="K27" s="1"/>
  <c r="M26"/>
  <c r="M25"/>
  <c r="K25" s="1"/>
  <c r="M24"/>
  <c r="M23"/>
  <c r="K23" s="1"/>
  <c r="M22"/>
  <c r="M21"/>
  <c r="K21" s="1"/>
  <c r="M20"/>
  <c r="M19"/>
  <c r="K19" s="1"/>
  <c r="M33"/>
  <c r="M32"/>
  <c r="K32" s="1"/>
  <c r="M31"/>
  <c r="M30"/>
  <c r="K30" s="1"/>
  <c r="K38" i="3"/>
  <c r="K36"/>
  <c r="K34"/>
  <c r="K18"/>
  <c r="M38"/>
  <c r="M37"/>
  <c r="K37" s="1"/>
  <c r="M36"/>
  <c r="M35"/>
  <c r="K35" s="1"/>
  <c r="M34"/>
  <c r="M33"/>
  <c r="K33" s="1"/>
  <c r="M32"/>
  <c r="K32" s="1"/>
  <c r="M30"/>
  <c r="K30" s="1"/>
  <c r="M29"/>
  <c r="K29" s="1"/>
  <c r="M28"/>
  <c r="K28" s="1"/>
  <c r="M27"/>
  <c r="K27" s="1"/>
  <c r="M26"/>
  <c r="K26" s="1"/>
  <c r="M25"/>
  <c r="K25" s="1"/>
  <c r="M24"/>
  <c r="K24" s="1"/>
  <c r="M23"/>
  <c r="K23" s="1"/>
  <c r="M22"/>
  <c r="K22" s="1"/>
  <c r="M21"/>
  <c r="K21" s="1"/>
  <c r="M19"/>
  <c r="K19" s="1"/>
  <c r="M18"/>
  <c r="M17"/>
  <c r="K17" s="1"/>
  <c r="M15"/>
  <c r="K15" s="1"/>
  <c r="M14"/>
  <c r="K14" s="1"/>
  <c r="M13"/>
  <c r="K13" s="1"/>
  <c r="M12"/>
  <c r="K12" s="1"/>
  <c r="M10"/>
  <c r="K10" s="1"/>
  <c r="M9"/>
  <c r="K9" s="1"/>
  <c r="M8"/>
  <c r="K8" s="1"/>
  <c r="M7"/>
  <c r="K7" s="1"/>
  <c r="M18" i="2"/>
  <c r="K18" s="1"/>
  <c r="M17"/>
  <c r="K17" s="1"/>
  <c r="M16"/>
  <c r="K16" s="1"/>
  <c r="M15"/>
  <c r="K15" s="1"/>
  <c r="M14"/>
  <c r="K14" s="1"/>
  <c r="M13"/>
  <c r="K13" s="1"/>
  <c r="M12"/>
  <c r="K12" s="1"/>
  <c r="M11"/>
  <c r="K11" s="1"/>
  <c r="M9"/>
  <c r="K9" s="1"/>
  <c r="M8"/>
  <c r="K8" s="1"/>
  <c r="M7"/>
  <c r="K7" s="1"/>
  <c r="K33" i="10" l="1"/>
  <c r="B12" i="16" s="1"/>
  <c r="K7" i="10"/>
  <c r="K32"/>
  <c r="K26"/>
  <c r="K10"/>
  <c r="M9" i="14"/>
  <c r="K9" s="1"/>
  <c r="M30"/>
  <c r="K30" s="1"/>
  <c r="M6"/>
  <c r="K6" s="1"/>
  <c r="K34" s="1"/>
  <c r="B11" i="16" s="1"/>
  <c r="M24" i="14"/>
  <c r="K24" s="1"/>
  <c r="M17"/>
  <c r="K17" s="1"/>
  <c r="M12"/>
  <c r="K12" s="1"/>
  <c r="K16" i="7"/>
  <c r="K7"/>
  <c r="M26" i="6"/>
  <c r="K26" s="1"/>
  <c r="K28" i="5"/>
  <c r="M10" i="4"/>
  <c r="K10" s="1"/>
  <c r="M6"/>
  <c r="K6" s="1"/>
  <c r="K34" s="1"/>
  <c r="B7" i="16" s="1"/>
  <c r="M29" i="4"/>
  <c r="K29" s="1"/>
  <c r="M18"/>
  <c r="K18" s="1"/>
  <c r="K15"/>
  <c r="M31" i="3"/>
  <c r="K31" s="1"/>
  <c r="M20"/>
  <c r="K20" s="1"/>
  <c r="M16"/>
  <c r="K16" s="1"/>
  <c r="M11"/>
  <c r="K11" s="1"/>
  <c r="M6" i="2"/>
  <c r="K6" s="1"/>
  <c r="M29" i="15"/>
  <c r="K29" s="1"/>
  <c r="M19"/>
  <c r="K19" s="1"/>
  <c r="K20"/>
  <c r="M9"/>
  <c r="K9" s="1"/>
  <c r="K11"/>
  <c r="M6"/>
  <c r="K6" s="1"/>
  <c r="M21" i="6"/>
  <c r="K21" s="1"/>
  <c r="M18"/>
  <c r="M12"/>
  <c r="K12" s="1"/>
  <c r="M7"/>
  <c r="K7" s="1"/>
  <c r="M17" i="5"/>
  <c r="K17" s="1"/>
  <c r="M10"/>
  <c r="K10" s="1"/>
  <c r="M6"/>
  <c r="K6" s="1"/>
  <c r="K30" s="1"/>
  <c r="B8" i="16" s="1"/>
  <c r="M6" i="3"/>
  <c r="K6" s="1"/>
  <c r="M10" i="2"/>
  <c r="K10" s="1"/>
  <c r="K38" i="15" l="1"/>
  <c r="B13" i="16" s="1"/>
  <c r="K18" i="6"/>
  <c r="K29" s="1"/>
  <c r="B9" i="16" s="1"/>
  <c r="K39" i="3"/>
  <c r="B6" i="16" s="1"/>
  <c r="K19" i="2"/>
  <c r="B5" i="16" s="1"/>
  <c r="J71" i="9"/>
  <c r="J66"/>
  <c r="J83"/>
  <c r="J81"/>
  <c r="J79"/>
  <c r="J93"/>
  <c r="J89"/>
  <c r="J99"/>
  <c r="J103"/>
  <c r="J145"/>
  <c r="J158"/>
  <c r="J155"/>
  <c r="J154"/>
  <c r="J151"/>
  <c r="L103"/>
  <c r="L179"/>
  <c r="J179" s="1"/>
  <c r="L178"/>
  <c r="J178" s="1"/>
  <c r="L177"/>
  <c r="L176"/>
  <c r="J176" s="1"/>
  <c r="L175"/>
  <c r="J175" s="1"/>
  <c r="L174"/>
  <c r="J174" s="1"/>
  <c r="L172"/>
  <c r="J172" s="1"/>
  <c r="L171"/>
  <c r="J171" s="1"/>
  <c r="L170"/>
  <c r="J170" s="1"/>
  <c r="L169"/>
  <c r="L166" s="1"/>
  <c r="L168"/>
  <c r="J168" s="1"/>
  <c r="L167"/>
  <c r="J167" s="1"/>
  <c r="L165"/>
  <c r="J165" s="1"/>
  <c r="L164"/>
  <c r="J164" s="1"/>
  <c r="L163"/>
  <c r="J163" s="1"/>
  <c r="L162"/>
  <c r="J162" s="1"/>
  <c r="L161"/>
  <c r="J161" s="1"/>
  <c r="L160"/>
  <c r="J160" s="1"/>
  <c r="L158"/>
  <c r="L157"/>
  <c r="J157" s="1"/>
  <c r="L156"/>
  <c r="J156" s="1"/>
  <c r="L155"/>
  <c r="L154"/>
  <c r="L153"/>
  <c r="J153" s="1"/>
  <c r="L152"/>
  <c r="J152" s="1"/>
  <c r="L151"/>
  <c r="L149"/>
  <c r="J149" s="1"/>
  <c r="L148"/>
  <c r="J148" s="1"/>
  <c r="L147"/>
  <c r="J147" s="1"/>
  <c r="L146"/>
  <c r="J146" s="1"/>
  <c r="L145"/>
  <c r="L144"/>
  <c r="J144" s="1"/>
  <c r="L143"/>
  <c r="J143" s="1"/>
  <c r="L142"/>
  <c r="J142" s="1"/>
  <c r="L141"/>
  <c r="J141" s="1"/>
  <c r="L140"/>
  <c r="J140" s="1"/>
  <c r="L139"/>
  <c r="J139" s="1"/>
  <c r="L138"/>
  <c r="J138" s="1"/>
  <c r="L137"/>
  <c r="J137" s="1"/>
  <c r="L136"/>
  <c r="J136" s="1"/>
  <c r="L135"/>
  <c r="J135" s="1"/>
  <c r="L134"/>
  <c r="J134" s="1"/>
  <c r="L132"/>
  <c r="J132" s="1"/>
  <c r="L131"/>
  <c r="J131" s="1"/>
  <c r="L130"/>
  <c r="J130" s="1"/>
  <c r="L129"/>
  <c r="J129" s="1"/>
  <c r="L128"/>
  <c r="J128" s="1"/>
  <c r="L127"/>
  <c r="J127" s="1"/>
  <c r="L126"/>
  <c r="J126" s="1"/>
  <c r="L125"/>
  <c r="J125" s="1"/>
  <c r="L124"/>
  <c r="J124" s="1"/>
  <c r="L123"/>
  <c r="J123" s="1"/>
  <c r="L122"/>
  <c r="J122" s="1"/>
  <c r="L120"/>
  <c r="J120" s="1"/>
  <c r="L119"/>
  <c r="J119" s="1"/>
  <c r="L118"/>
  <c r="J118" s="1"/>
  <c r="L117"/>
  <c r="L116" s="1"/>
  <c r="J116" s="1"/>
  <c r="L115"/>
  <c r="J115" s="1"/>
  <c r="L114"/>
  <c r="J114" s="1"/>
  <c r="L113"/>
  <c r="J113" s="1"/>
  <c r="L112"/>
  <c r="J112" s="1"/>
  <c r="L111"/>
  <c r="J111" s="1"/>
  <c r="L110"/>
  <c r="J110" s="1"/>
  <c r="L109"/>
  <c r="J109" s="1"/>
  <c r="L108"/>
  <c r="J108" s="1"/>
  <c r="L107"/>
  <c r="J107" s="1"/>
  <c r="L106"/>
  <c r="J106" s="1"/>
  <c r="L105"/>
  <c r="L104" s="1"/>
  <c r="J104" s="1"/>
  <c r="L102"/>
  <c r="J102" s="1"/>
  <c r="L101"/>
  <c r="J101" s="1"/>
  <c r="L99"/>
  <c r="L98"/>
  <c r="L97"/>
  <c r="J97" s="1"/>
  <c r="L95"/>
  <c r="J95" s="1"/>
  <c r="L93"/>
  <c r="L92"/>
  <c r="J92" s="1"/>
  <c r="L91"/>
  <c r="J91" s="1"/>
  <c r="L90"/>
  <c r="J90" s="1"/>
  <c r="L89"/>
  <c r="L88"/>
  <c r="L86"/>
  <c r="J86" s="1"/>
  <c r="L85"/>
  <c r="L83"/>
  <c r="L82"/>
  <c r="J82" s="1"/>
  <c r="L81"/>
  <c r="L80"/>
  <c r="J80" s="1"/>
  <c r="L79"/>
  <c r="L78"/>
  <c r="J78" s="1"/>
  <c r="L76"/>
  <c r="J76" s="1"/>
  <c r="L75"/>
  <c r="J75" s="1"/>
  <c r="L74"/>
  <c r="J74" s="1"/>
  <c r="L72"/>
  <c r="J72" s="1"/>
  <c r="L71"/>
  <c r="L70"/>
  <c r="J70" s="1"/>
  <c r="L69"/>
  <c r="J69" s="1"/>
  <c r="L68"/>
  <c r="J68" s="1"/>
  <c r="L66"/>
  <c r="L65"/>
  <c r="J65" s="1"/>
  <c r="L64"/>
  <c r="L63" s="1"/>
  <c r="J63" s="1"/>
  <c r="L62"/>
  <c r="J62" s="1"/>
  <c r="L61"/>
  <c r="J61" s="1"/>
  <c r="L60"/>
  <c r="J60" s="1"/>
  <c r="L59"/>
  <c r="J59" s="1"/>
  <c r="L58"/>
  <c r="L56"/>
  <c r="J56" s="1"/>
  <c r="L53"/>
  <c r="J53" s="1"/>
  <c r="L52"/>
  <c r="J52" s="1"/>
  <c r="L51"/>
  <c r="J51" s="1"/>
  <c r="L50"/>
  <c r="J50" s="1"/>
  <c r="L49"/>
  <c r="L48" s="1"/>
  <c r="J48" s="1"/>
  <c r="L47"/>
  <c r="J47" s="1"/>
  <c r="L46"/>
  <c r="J46" s="1"/>
  <c r="L45"/>
  <c r="J45" s="1"/>
  <c r="L44"/>
  <c r="J44" s="1"/>
  <c r="L43"/>
  <c r="J43" s="1"/>
  <c r="L42"/>
  <c r="J42" s="1"/>
  <c r="L40"/>
  <c r="J40" s="1"/>
  <c r="L39"/>
  <c r="J39" s="1"/>
  <c r="L38"/>
  <c r="J38" s="1"/>
  <c r="L37"/>
  <c r="J37" s="1"/>
  <c r="L35"/>
  <c r="J35" s="1"/>
  <c r="L34"/>
  <c r="J34" s="1"/>
  <c r="L33"/>
  <c r="J33" s="1"/>
  <c r="L32"/>
  <c r="J32" s="1"/>
  <c r="L30"/>
  <c r="J30" s="1"/>
  <c r="L29"/>
  <c r="L28" s="1"/>
  <c r="J28" s="1"/>
  <c r="L27"/>
  <c r="J27" s="1"/>
  <c r="L26"/>
  <c r="J26" s="1"/>
  <c r="L25"/>
  <c r="J25" s="1"/>
  <c r="L24"/>
  <c r="J24" s="1"/>
  <c r="L23"/>
  <c r="J23" s="1"/>
  <c r="L22"/>
  <c r="J22" s="1"/>
  <c r="L21"/>
  <c r="L20" s="1"/>
  <c r="L19"/>
  <c r="J19" s="1"/>
  <c r="L18"/>
  <c r="J18" s="1"/>
  <c r="L17"/>
  <c r="J17" s="1"/>
  <c r="L16"/>
  <c r="L15" s="1"/>
  <c r="J15" s="1"/>
  <c r="L14"/>
  <c r="J14" s="1"/>
  <c r="L13"/>
  <c r="J13" s="1"/>
  <c r="L12"/>
  <c r="J12" s="1"/>
  <c r="L11"/>
  <c r="J11" s="1"/>
  <c r="L10"/>
  <c r="J10" s="1"/>
  <c r="L9"/>
  <c r="J9" s="1"/>
  <c r="L8"/>
  <c r="J8" s="1"/>
  <c r="L7"/>
  <c r="L6" s="1"/>
  <c r="J6" s="1"/>
  <c r="L12" i="8"/>
  <c r="J12" s="1"/>
  <c r="L11"/>
  <c r="J11" s="1"/>
  <c r="L10"/>
  <c r="J10" s="1"/>
  <c r="L9"/>
  <c r="J9" s="1"/>
  <c r="L8"/>
  <c r="J8" s="1"/>
  <c r="L7"/>
  <c r="J7" s="1"/>
  <c r="L6"/>
  <c r="J6" s="1"/>
  <c r="M35" i="1"/>
  <c r="K35" s="1"/>
  <c r="M34"/>
  <c r="K34" s="1"/>
  <c r="M33"/>
  <c r="K33" s="1"/>
  <c r="M32"/>
  <c r="K32" s="1"/>
  <c r="M31"/>
  <c r="K31" s="1"/>
  <c r="M30"/>
  <c r="K30" s="1"/>
  <c r="M29"/>
  <c r="K29" s="1"/>
  <c r="M28"/>
  <c r="K28" s="1"/>
  <c r="M25"/>
  <c r="K25" s="1"/>
  <c r="M24"/>
  <c r="K24" s="1"/>
  <c r="M23"/>
  <c r="K23" s="1"/>
  <c r="M22"/>
  <c r="K22" s="1"/>
  <c r="M21"/>
  <c r="K21" s="1"/>
  <c r="M20"/>
  <c r="K20" s="1"/>
  <c r="M19"/>
  <c r="K19" s="1"/>
  <c r="M18"/>
  <c r="K18" s="1"/>
  <c r="M16"/>
  <c r="K16" s="1"/>
  <c r="M15"/>
  <c r="K15" s="1"/>
  <c r="M13"/>
  <c r="K13" s="1"/>
  <c r="M12"/>
  <c r="K12" s="1"/>
  <c r="M11"/>
  <c r="K11" s="1"/>
  <c r="M10"/>
  <c r="K10" s="1"/>
  <c r="M9"/>
  <c r="M7"/>
  <c r="K7" s="1"/>
  <c r="M6"/>
  <c r="K6" s="1"/>
  <c r="J64" i="9" l="1"/>
  <c r="J7"/>
  <c r="J16"/>
  <c r="J21"/>
  <c r="J29"/>
  <c r="J49"/>
  <c r="L55"/>
  <c r="J55" s="1"/>
  <c r="L67"/>
  <c r="L77"/>
  <c r="J77" s="1"/>
  <c r="L94"/>
  <c r="J94" s="1"/>
  <c r="L96"/>
  <c r="L100"/>
  <c r="J100" s="1"/>
  <c r="J105"/>
  <c r="J117"/>
  <c r="L133"/>
  <c r="J133" s="1"/>
  <c r="J166"/>
  <c r="J169"/>
  <c r="L173"/>
  <c r="J173" s="1"/>
  <c r="J177"/>
  <c r="M8" i="1"/>
  <c r="M27"/>
  <c r="K27" s="1"/>
  <c r="K9"/>
  <c r="L31" i="9"/>
  <c r="J31" s="1"/>
  <c r="J20" s="1"/>
  <c r="L36"/>
  <c r="J36" s="1"/>
  <c r="L41"/>
  <c r="J41" s="1"/>
  <c r="L57"/>
  <c r="J57" s="1"/>
  <c r="J58"/>
  <c r="L84"/>
  <c r="J84" s="1"/>
  <c r="J85"/>
  <c r="L87"/>
  <c r="J87" s="1"/>
  <c r="J88"/>
  <c r="J98"/>
  <c r="J96" s="1"/>
  <c r="L121"/>
  <c r="J121" s="1"/>
  <c r="L150"/>
  <c r="J150" s="1"/>
  <c r="L159"/>
  <c r="J159" s="1"/>
  <c r="J13" i="8"/>
  <c r="K14" i="1" s="1"/>
  <c r="L54" i="9" l="1"/>
  <c r="J54" s="1"/>
  <c r="J67"/>
  <c r="L73"/>
  <c r="J73" s="1"/>
  <c r="K36" i="1"/>
  <c r="B4" i="16" s="1"/>
  <c r="B14" s="1"/>
  <c r="K8" i="1"/>
  <c r="D13" i="16"/>
  <c r="E13" s="1"/>
  <c r="D12"/>
  <c r="E12" s="1"/>
  <c r="D11"/>
  <c r="E11" s="1"/>
  <c r="D9"/>
  <c r="E9" s="1"/>
  <c r="D8"/>
  <c r="E8" s="1"/>
  <c r="D7"/>
  <c r="E7" s="1"/>
  <c r="D6"/>
  <c r="E6" s="1"/>
  <c r="D5"/>
  <c r="E5" s="1"/>
  <c r="C4"/>
  <c r="F13" i="17"/>
  <c r="A13" i="16" s="1"/>
  <c r="F12" i="17"/>
  <c r="A12" i="16" s="1"/>
  <c r="F11" i="17"/>
  <c r="A11" i="16" s="1"/>
  <c r="F9" i="17"/>
  <c r="A9" i="16" s="1"/>
  <c r="F8" i="17"/>
  <c r="A8" i="16" s="1"/>
  <c r="F7" i="17"/>
  <c r="A7" i="16" s="1"/>
  <c r="F6" i="17"/>
  <c r="A6" i="16" s="1"/>
  <c r="F5" i="17"/>
  <c r="A5" i="16" s="1"/>
  <c r="F4" i="17"/>
  <c r="A4" i="16" s="1"/>
  <c r="A3"/>
  <c r="E14" i="17"/>
  <c r="J180" i="9" l="1"/>
  <c r="K26" i="1" s="1"/>
  <c r="D4" i="16"/>
  <c r="D14" s="1"/>
  <c r="E14" s="1"/>
  <c r="E4" l="1"/>
</calcChain>
</file>

<file path=xl/sharedStrings.xml><?xml version="1.0" encoding="utf-8"?>
<sst xmlns="http://schemas.openxmlformats.org/spreadsheetml/2006/main" count="1029" uniqueCount="549">
  <si>
    <t>ensuring compliance to all applicable Laws &amp; Acts</t>
  </si>
  <si>
    <t>obtaining, recording, maintaining, updating &amp; renewal of all the mandatory licenses/legal documents/permits/NOCs before opening and during routine operation of the Centre</t>
  </si>
  <si>
    <t>ensuring all regulatory obligations &amp; conditions are met as prescribed in the obtained licenses/legal documents/permits/NOCs etc.</t>
  </si>
  <si>
    <t>A. REGULATORY COMPLIANCE</t>
  </si>
  <si>
    <t>At Centre level</t>
  </si>
  <si>
    <t>At Tenancy level</t>
  </si>
  <si>
    <t>using eco-friendly material/packaging in Centre's operations</t>
  </si>
  <si>
    <t>following norms of Pollution Control Board</t>
  </si>
  <si>
    <t>putting a waste management procedure in place which details collection, storage and disposal mechanism of waste and ensures no inappropriate burning /loitering away/ decay of waste material in and around the Centre</t>
  </si>
  <si>
    <t>prominently displaying “NO SMOKING / SMOKE FREE” signage, if smoking is prohibited</t>
  </si>
  <si>
    <t>B. PRACTICES &amp; SYSTEMS - 1. ENVIRONMENT SUSTAINABILITY</t>
  </si>
  <si>
    <t>B. PRACTICES &amp; SYSTEMS - 2. HR PRACTICES</t>
  </si>
  <si>
    <t>clearly defines role for each designation in respective JD</t>
  </si>
  <si>
    <t>aims at hiring quality staff basis a Job Description (JD) with required qualification / certification, knowledge, experience and skill</t>
  </si>
  <si>
    <t>staff practicing ethical dealing/sales tactics</t>
  </si>
  <si>
    <t>ensures 'Employee code of conduct' manual is amended as and when required</t>
  </si>
  <si>
    <t>a reference check is conducted and cleared for all guest &amp; client-dealing staff before hiring them</t>
  </si>
  <si>
    <t>staff addressing of guests &amp; clients in a respectable manner</t>
  </si>
  <si>
    <t>education of staff on Consumer Rights under Consumer Protection Act</t>
  </si>
  <si>
    <t>respecting, protecting and maintaining privacy of guests</t>
  </si>
  <si>
    <t>providing the recruit with an appointment letter once hired mentioning recruit's role, compensation, responsibilities and other key terms and conditions of services</t>
  </si>
  <si>
    <t>providing latest 'Employee Code of Conduct Manual' and acceptance of the same to make recruit acquire desired behaviour and attitude towards his peers, seniors, guests, clients and organisation</t>
  </si>
  <si>
    <t>emphasis on developing staff's personality, grooming, dressing with name tags, etiquettes and professional behaviour with guests</t>
  </si>
  <si>
    <t>ability of staff to communicate with guests in relevant language, if required</t>
  </si>
  <si>
    <t>staff training and updating required knowledge, skill and tools to deal with untoward situations like power failure, dealing with unruly / sick / ailing guests, accident/ medical emergency, fire, theft, explosion etc</t>
  </si>
  <si>
    <t xml:space="preserve">staff training on disaster / incident management </t>
  </si>
  <si>
    <t>B. PRACTICES &amp; SYSTEMS - 3. COMMUNICATION</t>
  </si>
  <si>
    <r>
      <t>ü</t>
    </r>
    <r>
      <rPr>
        <sz val="7"/>
        <color theme="1"/>
        <rFont val="Times New Roman"/>
        <family val="1"/>
      </rPr>
      <t xml:space="preserve">  </t>
    </r>
    <r>
      <rPr>
        <b/>
        <sz val="8"/>
        <color theme="1"/>
        <rFont val="Arial"/>
        <family val="2"/>
      </rPr>
      <t>Print media</t>
    </r>
    <r>
      <rPr>
        <sz val="8"/>
        <color theme="1"/>
        <rFont val="Arial"/>
        <family val="2"/>
      </rPr>
      <t xml:space="preserve"> including but not limited to newspaper, trade magazines, pamphlets, brochures, catalogues</t>
    </r>
  </si>
  <si>
    <r>
      <t>ü</t>
    </r>
    <r>
      <rPr>
        <sz val="7"/>
        <color theme="1"/>
        <rFont val="Times New Roman"/>
        <family val="1"/>
      </rPr>
      <t xml:space="preserve">  </t>
    </r>
    <r>
      <rPr>
        <b/>
        <sz val="8"/>
        <color theme="1"/>
        <rFont val="Arial"/>
        <family val="2"/>
      </rPr>
      <t>Electronic media</t>
    </r>
    <r>
      <rPr>
        <sz val="8"/>
        <color theme="1"/>
        <rFont val="Arial"/>
        <family val="2"/>
      </rPr>
      <t xml:space="preserve"> including but not limited to TV, website - own or business associates, portals, marketplace, mobile apps</t>
    </r>
  </si>
  <si>
    <r>
      <t>ü</t>
    </r>
    <r>
      <rPr>
        <sz val="7"/>
        <color theme="1"/>
        <rFont val="Times New Roman"/>
        <family val="1"/>
      </rPr>
      <t xml:space="preserve">  </t>
    </r>
    <r>
      <rPr>
        <b/>
        <sz val="8"/>
        <color theme="1"/>
        <rFont val="Arial"/>
        <family val="2"/>
      </rPr>
      <t>Social media</t>
    </r>
    <r>
      <rPr>
        <sz val="8"/>
        <color theme="1"/>
        <rFont val="Arial"/>
        <family val="2"/>
      </rPr>
      <t xml:space="preserve"> including but not limited to pages on Facebook, Twitter, LinkedIn or any other networking medium</t>
    </r>
  </si>
  <si>
    <r>
      <t>ü</t>
    </r>
    <r>
      <rPr>
        <sz val="7"/>
        <color theme="1"/>
        <rFont val="Times New Roman"/>
        <family val="1"/>
      </rPr>
      <t xml:space="preserve">  </t>
    </r>
    <r>
      <rPr>
        <b/>
        <sz val="8"/>
        <color theme="1"/>
        <rFont val="Arial"/>
        <family val="2"/>
      </rPr>
      <t>Other channels</t>
    </r>
    <r>
      <rPr>
        <sz val="8"/>
        <color theme="1"/>
        <rFont val="Arial"/>
        <family val="2"/>
      </rPr>
      <t xml:space="preserve"> including but not limited to letters, emails, sms, danglers, posters, signage, public announcements inside the outlet, tele-marketing</t>
    </r>
  </si>
  <si>
    <r>
      <rPr>
        <b/>
        <sz val="8"/>
        <color theme="1"/>
        <rFont val="Arial"/>
        <family val="2"/>
      </rPr>
      <t>^Communication</t>
    </r>
    <r>
      <rPr>
        <sz val="8"/>
        <color theme="1"/>
        <rFont val="Arial"/>
        <family val="2"/>
      </rPr>
      <t xml:space="preserve"> refers to all the messages, information, linguistic and creative content used in advertising, PR, promotions, marketing materials and related activity</t>
    </r>
  </si>
  <si>
    <r>
      <t>^^</t>
    </r>
    <r>
      <rPr>
        <b/>
        <sz val="8"/>
        <color theme="1"/>
        <rFont val="Arial"/>
        <family val="2"/>
      </rPr>
      <t>Channels of Communication</t>
    </r>
    <r>
      <rPr>
        <sz val="8"/>
        <color theme="1"/>
        <rFont val="Arial"/>
        <family val="2"/>
      </rPr>
      <t xml:space="preserve"> would include:</t>
    </r>
  </si>
  <si>
    <t>*Irrespective of tenant's Trusted Mark certification status but subject to T&amp;Cs of lease agreement</t>
  </si>
  <si>
    <t>^Refer Annexure A</t>
  </si>
  <si>
    <t>Centre has SOP/manual/policy document to ensure Regulatory Compliance in all areas of its business operations</t>
  </si>
  <si>
    <t>Centre has a designated official for ensuring regulatory compliance for the entire Centre including tenants*</t>
  </si>
  <si>
    <t>Centre has a designated official to ensure environment sustainability practices across entire Centre including tenants*</t>
  </si>
  <si>
    <t>Centre has SOP/manual/policy document to formulate, update, review and implement best of Human Resource practices in its business operations</t>
  </si>
  <si>
    <t>Centre has a designated official to ensure execution and implementation of all prescribed HR practices across entire Centre including tenants*</t>
  </si>
  <si>
    <t>Centre has adequate staff including management/operational/specialist/contractual, for smooth operations/guest servicing</t>
  </si>
  <si>
    <t>Centre has a 'Manpower hiring' procedure that</t>
  </si>
  <si>
    <t>Centre has an 'Induction' procedure for new recruits that includes</t>
  </si>
  <si>
    <t>Centre has a 'Staff training' program focusing on Guest service that includes</t>
  </si>
  <si>
    <t>Centre's HR responsibility also includes</t>
  </si>
  <si>
    <t xml:space="preserve">Centre has SOP/manual/policy document on Comunication^ with guidelines on ethical communication, use of channels^^ and appropriate content to be used </t>
  </si>
  <si>
    <t>Centre has a designated official to ensure execution of effective communication as per SOP/manual/policy document</t>
  </si>
  <si>
    <t xml:space="preserve">Centre undertakes ethical communication </t>
  </si>
  <si>
    <t>to sell and deliver what is advertised and promoted</t>
  </si>
  <si>
    <t>by clearly stating the validity period for the communicated promotion</t>
  </si>
  <si>
    <t>through centre's branding on the façade in English and/or the local language</t>
  </si>
  <si>
    <t xml:space="preserve">through it's website displaying key information about the centre including but not limited to its location, tenant brands, product &amp; service categories, privacy policy, prevalent promotions etc </t>
  </si>
  <si>
    <t>by ensuring that all goods, services &amp; promotions are accurately described and portrayed in all marketing communications across all applicable channels</t>
  </si>
  <si>
    <t>by displaying list of various product &amp; service categories / tenants / brands across all floors it offers for shopping/eating/entertainment</t>
  </si>
  <si>
    <t>by clearly mentioning entry / exit points, basic amenities such as washroom, trial / treatment room, drinking water, kids play zone, visitor lounge, smoking zone, escalators/ elevators/ stairs/ emergency exit, First Aid, customer service counters, etc, for its guests through proper signage</t>
  </si>
  <si>
    <t>by mentioning prevalent promotional offers running on specific brand/product/service for the guests</t>
  </si>
  <si>
    <t xml:space="preserve">through its staff who guides / clarifies the guests about any non-understanding / misunderstanding in locating amenities, product &amp; service, tenant, brand etc inside the centre </t>
  </si>
  <si>
    <t>by clearly mentioning any extra charges, if any, for packaging/ carry bags/parking/delivery/valet service etc. at appropriate place/s and has a system to communicate to the guests before charging for the same</t>
  </si>
  <si>
    <t>by substantiating any claim it makes of any Quality Standards of its equipement, machines or any other product / service offerd to the guests through the related document/certificate by a competent authority</t>
  </si>
  <si>
    <t>Centre's Communication responsibility also includes</t>
  </si>
  <si>
    <t>B. PRACTICES &amp; SYSTEMS - 4. GOODS &amp; SERVICES</t>
  </si>
  <si>
    <r>
      <rPr>
        <b/>
        <sz val="8"/>
        <color theme="1"/>
        <rFont val="Arial"/>
        <family val="2"/>
      </rPr>
      <t>^^'Vendor'</t>
    </r>
    <r>
      <rPr>
        <sz val="8"/>
        <color theme="1"/>
        <rFont val="Arial"/>
        <family val="2"/>
      </rPr>
      <t xml:space="preserve"> is the supplying source and would include:</t>
    </r>
  </si>
  <si>
    <r>
      <t>ü</t>
    </r>
    <r>
      <rPr>
        <sz val="7"/>
        <color theme="1"/>
        <rFont val="Times New Roman"/>
        <family val="1"/>
      </rPr>
      <t xml:space="preserve">  </t>
    </r>
    <r>
      <rPr>
        <b/>
        <sz val="8"/>
        <color theme="1"/>
        <rFont val="Arial"/>
        <family val="2"/>
      </rPr>
      <t>Manufacturer</t>
    </r>
    <r>
      <rPr>
        <sz val="8"/>
        <color theme="1"/>
        <rFont val="Arial"/>
        <family val="2"/>
      </rPr>
      <t xml:space="preserve"> who manufactures the goods and sell to the centre without services of any middle man</t>
    </r>
  </si>
  <si>
    <r>
      <t>ü</t>
    </r>
    <r>
      <rPr>
        <sz val="7"/>
        <color theme="1"/>
        <rFont val="Times New Roman"/>
        <family val="1"/>
      </rPr>
      <t xml:space="preserve">  </t>
    </r>
    <r>
      <rPr>
        <b/>
        <sz val="8"/>
        <color theme="1"/>
        <rFont val="Arial"/>
        <family val="2"/>
      </rPr>
      <t>Distributor</t>
    </r>
    <r>
      <rPr>
        <sz val="8"/>
        <color theme="1"/>
        <rFont val="Arial"/>
        <family val="2"/>
      </rPr>
      <t xml:space="preserve"> who distributes the goods of manufacturer to the centre to earn his margin on sale</t>
    </r>
  </si>
  <si>
    <r>
      <t>ü</t>
    </r>
    <r>
      <rPr>
        <sz val="7"/>
        <color theme="1"/>
        <rFont val="Times New Roman"/>
        <family val="1"/>
      </rPr>
      <t xml:space="preserve">  </t>
    </r>
    <r>
      <rPr>
        <b/>
        <sz val="8"/>
        <color theme="1"/>
        <rFont val="Arial"/>
        <family val="2"/>
      </rPr>
      <t>Agent</t>
    </r>
    <r>
      <rPr>
        <sz val="8"/>
        <color theme="1"/>
        <rFont val="Arial"/>
        <family val="2"/>
      </rPr>
      <t xml:space="preserve"> who takes the order and provides the goods through manufacturer / company / large distributor to the centre for a commission</t>
    </r>
  </si>
  <si>
    <r>
      <t>ü</t>
    </r>
    <r>
      <rPr>
        <sz val="7"/>
        <color theme="1"/>
        <rFont val="Times New Roman"/>
        <family val="1"/>
      </rPr>
      <t xml:space="preserve">  </t>
    </r>
    <r>
      <rPr>
        <b/>
        <sz val="8"/>
        <color theme="1"/>
        <rFont val="Arial"/>
        <family val="2"/>
      </rPr>
      <t>Buying / design house</t>
    </r>
    <r>
      <rPr>
        <sz val="8"/>
        <color theme="1"/>
        <rFont val="Arial"/>
        <family val="2"/>
      </rPr>
      <t xml:space="preserve"> which provides the goods ordered by the centre as an outsourced party either by manufacturing itself or buying from some other source</t>
    </r>
  </si>
  <si>
    <r>
      <t>ü</t>
    </r>
    <r>
      <rPr>
        <sz val="7"/>
        <color theme="1"/>
        <rFont val="Times New Roman"/>
        <family val="1"/>
      </rPr>
      <t xml:space="preserve">  </t>
    </r>
    <r>
      <rPr>
        <b/>
        <sz val="8"/>
        <color theme="1"/>
        <rFont val="Arial"/>
        <family val="2"/>
      </rPr>
      <t>Franchisee / Licensee</t>
    </r>
    <r>
      <rPr>
        <sz val="8"/>
        <color theme="1"/>
        <rFont val="Arial"/>
        <family val="2"/>
      </rPr>
      <t xml:space="preserve"> who is authorised by an International brand/company to market its goods in the assigned territory (country) to interested clients</t>
    </r>
  </si>
  <si>
    <t xml:space="preserve">Centre has dedicated SOP / Manual / Policy document pertaining to quality standards and procedures in sourcing, buying and procuring quality goods^ and services through certified Vendor^^ </t>
  </si>
  <si>
    <t>Centre has a designated official to ensure the execution of sourcing, buying and procuring of quality goods and services through certified Vendor</t>
  </si>
  <si>
    <t>Centre has a system to identify, induct and manage qualified vendor base</t>
  </si>
  <si>
    <t xml:space="preserve">by keeping complete records of vendors / sources of supplies at every level of procurement </t>
  </si>
  <si>
    <t>by ensuring that vendor supplies products / services as stipulated by the centre</t>
  </si>
  <si>
    <t>procuring goods and services only from verified/ certified vendors assuring their quality</t>
  </si>
  <si>
    <r>
      <t>^ 'Goods'</t>
    </r>
    <r>
      <rPr>
        <sz val="8"/>
        <color theme="1"/>
        <rFont val="Arial"/>
        <family val="2"/>
      </rPr>
      <t xml:space="preserve"> refer to all sellable and non-sellable physical items in the centre including equipment, machine, gadget, furniture, fittings, fixtures etc.</t>
    </r>
  </si>
  <si>
    <t>Centre has effective sourcing and buying policy focusing on quality goods and services by</t>
  </si>
  <si>
    <t>having a system to eliminate dubious vendors who source illegally or flout quality norms</t>
  </si>
  <si>
    <t>having a procedure for vendor and product / service development</t>
  </si>
  <si>
    <t xml:space="preserve">removing unfit / expired / harmful goods from display / installation / usage </t>
  </si>
  <si>
    <t>conducting incoming material quality check</t>
  </si>
  <si>
    <t>Centre's Goods and Services responsibility also includes</t>
  </si>
  <si>
    <r>
      <t xml:space="preserve">implementing prevalent government/industry directives/SOPs during officially-declared pandemic, disaster or emergency situation in regard to </t>
    </r>
    <r>
      <rPr>
        <b/>
        <sz val="11"/>
        <color theme="9" tint="-0.249977111117893"/>
        <rFont val="Calibri"/>
        <family val="2"/>
        <scheme val="minor"/>
      </rPr>
      <t xml:space="preserve">Goods &amp; Services </t>
    </r>
    <r>
      <rPr>
        <sz val="11"/>
        <color theme="9" tint="-0.249977111117893"/>
        <rFont val="Calibri"/>
        <family val="2"/>
        <scheme val="minor"/>
      </rPr>
      <t>guidelines</t>
    </r>
  </si>
  <si>
    <r>
      <t xml:space="preserve">implementing prevalent government/industry directives/SOPs during officially-declared pandemic, disaster or emergency situation in regard to </t>
    </r>
    <r>
      <rPr>
        <b/>
        <sz val="11"/>
        <color theme="9" tint="-0.249977111117893"/>
        <rFont val="Calibri"/>
        <family val="2"/>
        <scheme val="minor"/>
      </rPr>
      <t>Communication</t>
    </r>
    <r>
      <rPr>
        <sz val="11"/>
        <color theme="9" tint="-0.249977111117893"/>
        <rFont val="Calibri"/>
        <family val="2"/>
        <scheme val="minor"/>
      </rPr>
      <t xml:space="preserve"> guidelines</t>
    </r>
  </si>
  <si>
    <r>
      <t xml:space="preserve">implementing prevalent government/industry directives/SOPs during officially-declared pandemic, disaster or emergency situation in regard to </t>
    </r>
    <r>
      <rPr>
        <b/>
        <sz val="11"/>
        <color theme="9" tint="-0.249977111117893"/>
        <rFont val="Calibri"/>
        <family val="2"/>
        <scheme val="minor"/>
      </rPr>
      <t>Environment Sustainability</t>
    </r>
    <r>
      <rPr>
        <sz val="11"/>
        <color theme="9" tint="-0.249977111117893"/>
        <rFont val="Calibri"/>
        <family val="2"/>
        <scheme val="minor"/>
      </rPr>
      <t xml:space="preserve"> guidelines</t>
    </r>
  </si>
  <si>
    <r>
      <t xml:space="preserve">implementing prevalent government/industry directives/SOPs during officially-declared pandemic, disaster or emergency situation in regard to </t>
    </r>
    <r>
      <rPr>
        <b/>
        <sz val="11"/>
        <color theme="9" tint="-0.249977111117893"/>
        <rFont val="Calibri"/>
        <family val="2"/>
        <scheme val="minor"/>
      </rPr>
      <t>Regulatory Compliance</t>
    </r>
    <r>
      <rPr>
        <sz val="11"/>
        <color theme="9" tint="-0.249977111117893"/>
        <rFont val="Calibri"/>
        <family val="2"/>
        <scheme val="minor"/>
      </rPr>
      <t xml:space="preserve"> guidelines</t>
    </r>
  </si>
  <si>
    <t>by complying with applicable laws, if any, in regard to REC policy</t>
  </si>
  <si>
    <t>by clearly stating REC policy at required place/s and in documents</t>
  </si>
  <si>
    <t>by suitably honouring REC policy within stipulated time frame</t>
  </si>
  <si>
    <t>by having well defined REC policy</t>
  </si>
  <si>
    <t>quality of product / service</t>
  </si>
  <si>
    <t>transaction being cancelled by either party</t>
  </si>
  <si>
    <t>by articulating conditions of REC policy in regard to:</t>
  </si>
  <si>
    <t>advance / deposit / payment taken / advertised but products/ services / facilities not provided</t>
  </si>
  <si>
    <t>purchase/usage of restricted / sensitive / inappropriate products by children inside the centre</t>
  </si>
  <si>
    <t>disallowing entry and providing services to any suspicious / unruly character at the cost of inconvenience to other guests of the centre</t>
  </si>
  <si>
    <t>refusing liquor consumption inside the centre if not licensed</t>
  </si>
  <si>
    <r>
      <t xml:space="preserve">implementing prevalent government/industry directives/SOPs during officially-declared pandemic, disaster or emergency situation in regard to </t>
    </r>
    <r>
      <rPr>
        <b/>
        <sz val="11"/>
        <color theme="9" tint="-0.249977111117893"/>
        <rFont val="Calibri"/>
        <family val="2"/>
        <scheme val="minor"/>
      </rPr>
      <t>HR/employee management</t>
    </r>
    <r>
      <rPr>
        <sz val="11"/>
        <color theme="9" tint="-0.249977111117893"/>
        <rFont val="Calibri"/>
        <family val="2"/>
        <scheme val="minor"/>
      </rPr>
      <t xml:space="preserve"> guidelines</t>
    </r>
  </si>
  <si>
    <t>B. PRACTICES &amp; SYSTEMS - 6. TRANSACTION &amp; ACCOUNTING</t>
  </si>
  <si>
    <r>
      <t xml:space="preserve">implementing prevalent government/industry directives/SOPs during officially-declared pandemic, disaster or emergency situation in regard to </t>
    </r>
    <r>
      <rPr>
        <b/>
        <sz val="11"/>
        <color theme="9" tint="-0.249977111117893"/>
        <rFont val="Calibri"/>
        <family val="2"/>
        <scheme val="minor"/>
      </rPr>
      <t xml:space="preserve">Transaction &amp; Accounting </t>
    </r>
    <r>
      <rPr>
        <sz val="11"/>
        <color theme="9" tint="-0.249977111117893"/>
        <rFont val="Calibri"/>
        <family val="2"/>
        <scheme val="minor"/>
      </rPr>
      <t>guidelines</t>
    </r>
  </si>
  <si>
    <t>checking pollution in and around Centre</t>
  </si>
  <si>
    <t>assisting guests sincerely at the centre during their stay</t>
  </si>
  <si>
    <t>assigning of specific responsibilities to staff members; equipping each one with required knowledge and skill to provide accurate, timely and relevant product/ service / information to guests &amp; clients; and, to perform to the expected levels in their respective positions</t>
  </si>
  <si>
    <t>Official's responsibility for Centre's compliance includes</t>
  </si>
  <si>
    <t>Centre's Sustainability responsibility includes</t>
  </si>
  <si>
    <t>Centre has effective internal Communication with the guests</t>
  </si>
  <si>
    <t>Centre has effective system for guests to make informed choice of goods &amp; services offered at the centre encompasing shopping/eating/entertainment</t>
  </si>
  <si>
    <t>through a Vendor Registration Form (VRF) which details by way of appropriate documentation of vendor's contact, business information, regulatory compliance and other related information that certifies and establishes vendor's credibility</t>
  </si>
  <si>
    <t xml:space="preserve">by providing its vendor with Code of Conduct manual to make him/her aware of centre's expectation of vendor </t>
  </si>
  <si>
    <t>by ensuring observance of MSME guidelines for vendor, as applicable</t>
  </si>
  <si>
    <t>through a process of selecting and shortlisting reliable vendor</t>
  </si>
  <si>
    <t>taking full responsibility of Product Safety Standards of all of its displayed/installed furniture, equipment, machines, fixtures &amp; fitments at the centre</t>
  </si>
  <si>
    <t>having a system for ensuring the quality of products and services offered are fit for consumption by humans</t>
  </si>
  <si>
    <t>having a procedure to dispose off / handover to authorised person/agency the unfit / expired/aged/risky good/s</t>
  </si>
  <si>
    <t>^^Refer Annexure B</t>
  </si>
  <si>
    <t xml:space="preserve">DISINFECTANTS SUPPLIES &amp; PPEs: </t>
  </si>
  <si>
    <t>Does shopping centre has an adequate supply of soap, disinfection spray, hand gel, face masks, gloves, and glasses on site and on order with lead time?</t>
  </si>
  <si>
    <t>Does Shopping centre have kept a minimum quantity of 30-day supply?</t>
  </si>
  <si>
    <t xml:space="preserve">Are there Disinfection portable stations on each ﬂoor? </t>
  </si>
  <si>
    <t xml:space="preserve">Are the Security staff, medical attendant, x-ray screener and housekeeping staff wearing gloves, masks, and glasses?
</t>
  </si>
  <si>
    <t>Do the face shields are  worn as a precautionary measure by Isolation team members?</t>
  </si>
  <si>
    <t xml:space="preserve">Verify whether the following employees wear gloves: 1. Isolation Team Members 2. Security Staff at Frisking Counter 3. Those performing disinfection of common surfaces. </t>
  </si>
  <si>
    <t xml:space="preserve">Verify any record/data or evidence which shows that Agencies have cleaned, sanitised and disinfected all areas of the shopping centre with special attention to: • Tools • Workstations and equipment • Screens on shopping centre Floors • Washrooms • Elevators and Escalators • Cafeteria • Lockers Rooms • Common surface areas • Computer screens and keyboards.
 </t>
  </si>
  <si>
    <t>ISOLATION PROTOCOL</t>
  </si>
  <si>
    <t>Are Isolation Rooms available  for purpose for isolating any suspected COVID-19 person till the time the transportation to hospital is arranged?</t>
  </si>
  <si>
    <t xml:space="preserve">Are Post signages are there on the door indicating that the space is an isolation area.? Restrict the movement of the staff near the isolation room. </t>
  </si>
  <si>
    <t>Does any Isolation protocols/ guidelines available  for employees, retailer’s employees or guests who become ill or exhibiting symptoms of COVID-19 at shopping centre?</t>
  </si>
  <si>
    <t>SOCIAL DISTANCING PROTOCOL</t>
  </si>
  <si>
    <t>Are Automatic sanitizers placed at various places in the common areas including at the entrances at escalator landing etc. ?</t>
  </si>
  <si>
    <t>Do  Every retail store is providing hand sanitiser, and cleaning shopping trolleys and baskets between customers.?</t>
  </si>
  <si>
    <t xml:space="preserve">Is it ensured that at any given point of time not more than 3 customers be allowed to enter the Elevators.? For Escalators, one customer must be allowed after 2 steps roll over. Permanent distance markers inside elevators to be placed so that people follow the markers. Elevator guideline to be in place before the shopping centre opening. </t>
  </si>
  <si>
    <t xml:space="preserve">Are Social distancing Marshal deployed for each of the following activities for every entry of the Shopping Centre: 
- Two Social distancing Marshal for Que Management to ensure 6 feet distance between two people 
- One Social distancing Marshal for Checking of Aarogya Setu and mandatory wearing of mask
- One Social distancing Marshal for Checking Temperature and thermal screening
- One Social distancing Marshal for sanitizing bags and other customer belongings </t>
  </si>
  <si>
    <t>Is anyone deployed to Perform temperature screening at shopping centre entry gates all person coming to the shopping centre including guests, shopping centre employees, retailer’s staff, contractors etc. ?</t>
  </si>
  <si>
    <t>RETAILER’S COORDINATION</t>
  </si>
  <si>
    <t xml:space="preserve">Are Self-declaration Form ﬁlled by all the retail staff before joining on duty post lock-down if either themselves or anyone in their family was detected positive for COVID-19 during lock-down? </t>
  </si>
  <si>
    <t>SHOPPING CENTRE REOPENING CHECKLIST</t>
  </si>
  <si>
    <t xml:space="preserve">Are sanitisers available next to the ATMs.? Sanitisation Floor Stand may be used. </t>
  </si>
  <si>
    <t xml:space="preserve">Are Service of wheel chair and baby pram stopped temporarily.? </t>
  </si>
  <si>
    <t>Are there any separate boxes maintained for lost and found items and all of them to be sanitised regularly?</t>
  </si>
  <si>
    <t>Are the Customers feedback machines installed at entrance like “Happy or Not” removed temporarily. ?</t>
  </si>
  <si>
    <t xml:space="preserve">Any Communication with the Banks/ service providers done to cover the number pad of the ATM’s with plastic sheet so that shopping centre housekeeping staff can clean them regularly.? </t>
  </si>
  <si>
    <t>Are Elevator guideline in place outside every elevator. ?
Are Permanent distance markers inside elevators in place so that people follow the markers. ?
Are Permanent distance markers pasted on escalator steps so people can follow the same.?</t>
  </si>
  <si>
    <t>GENERAL SOP APPLICABLE TO ALL EMPLOYEES</t>
  </si>
  <si>
    <t>Have all employees joining after shopping centre reopening given declaration on their health status and recent travel history? Accordingly, the decision to allow the employee to work at site will be taken as per the HR guidelines.</t>
  </si>
  <si>
    <t xml:space="preserve">Are all the meetings with the vendors or contractors scheduled preferably via a teleconference or online event?  Face- to-face meetings to be avoided as much as possible. In case face-to- face meeting is unavoidable, the same should be conducted in reception area of ofﬁ ce only, keeping in mind social distancing norms. </t>
  </si>
  <si>
    <t xml:space="preserve">Are all the commonly touched surfaces, especially phone screens and laptops cleaned regularly? These devices should be sanitised with the use of 70 percent isopropyl alcohol wipes or Clorox Disinfecting Wipes. </t>
  </si>
  <si>
    <t>Are Two Health wardens deployed in each ﬂoor and atriums to ensure compliance of social distancing norms of 6 feet between two people? Are the Retail, F&amp;B Kiosk staff trained to act as additional Safety Wardens for the areas in front of their Kiosks?</t>
  </si>
  <si>
    <t>Are Employee Feedback Form encouraged for continual improvement in our ﬁght with COVID-19 outbreak?</t>
  </si>
  <si>
    <t>TECHNICAL CHECKPOINTS POST LOCKDOWN</t>
  </si>
  <si>
    <t>Are the Hourly reading schedule changed to two hourly or more subjected to operational necessity to avoid manpower movement?</t>
  </si>
  <si>
    <t>Are  Deep cleaning done for each utility segment i.e. AHU’s / CSU’s area, HT /LT, DG, Chillers, BMS, CCTV, STP, Store, Canteen, Common / public area, entry gates etc. frequency can be decided based upon footfall / movements of staff?</t>
  </si>
  <si>
    <t xml:space="preserve">Are AHU’s / CSU’s ﬁlter cleaning increased &amp; dilution of some disinfection chemical used in water to wash ﬁ lters? Are Necessary arrangements made to ventilate indoor environments with outdoor air as much as possible as per the guidelines framed by ISHRAE and approved by DG, CPWD of Government of India? </t>
  </si>
  <si>
    <t xml:space="preserve">Are CPWD guidelines for Air-conditioning will be followed.?
• Increase intake of fresh air to at least 20%, thus ensuring fresh air circulation of treated air. 
• Cleaning of return air on weekly basis. 
• Maintain temperature at 24-30 degrees. 
• Ensuring Toilet exhausts are running 24 hours
</t>
  </si>
  <si>
    <t>Are Regular PPM of all equipment’s done regularly follow social distance.?</t>
  </si>
  <si>
    <t>Are Regular sanitising done before use tools ?</t>
  </si>
  <si>
    <t xml:space="preserve">For stores under Fit-out, are minimal manpower allowed as per tasks being carried out.? Are Labour detail provided along with their ﬁ tness certiﬁcate before entering the shopping centre.? All work to be carried out in accordance to guidelines of PPEs and social distancing. </t>
  </si>
  <si>
    <t>Are Hourly temperature testing done to keep the health status of manpower deployed at site. ?</t>
  </si>
  <si>
    <t xml:space="preserve">Is Separate PPE junction established (Face mask, hand Sanitiser / in each utility service area i.e. LT / HT area, STP, Energy centre, HVAC area, BMS area, CCTV, Store etc.?
</t>
  </si>
  <si>
    <t>Is Brieﬁng and training to staff imparted regarding health, sanitisation etc., before shopping centre reopening.?</t>
  </si>
  <si>
    <t>Is Temperature screening of all person coming to the shopping centre done.? If temperature is found to be 100.4ºF (38ºC) or higher, then the person will be denied entry to the shopping centre.</t>
  </si>
  <si>
    <t>Is it ensured that No manual frisking or other touch point by security allowed ?</t>
  </si>
  <si>
    <t>Is sanitier available at the main gate?</t>
  </si>
  <si>
    <t>Is daily sanitisation of the main gate done?</t>
  </si>
  <si>
    <t xml:space="preserve">Is Ensuring 100% temperature screening of all drivers, retailers etc. done? If temperature is found to be 100.4ºF (38ºC) or higher, then the person will be denied entry to the shopping centre. </t>
  </si>
  <si>
    <t>Is daily sanitisation of service lifts done?</t>
  </si>
  <si>
    <t xml:space="preserve">Is Safe handling of incoming stock / courier material done at entrance?. Wherever possible, disposing off outer cover of stock/ courier done at the entrance itself before allowing material inward. </t>
  </si>
  <si>
    <t>Is Daily sanitisation of equipment’s like HHMD, X-ray etc. done?</t>
  </si>
  <si>
    <t>Any Training on emergency situations conducted, with complete guidelines?</t>
  </si>
  <si>
    <t>Any Medical training conducted to handle customers who show symptoms.?</t>
  </si>
  <si>
    <t>Are a ll the parking ac tivity carried out as per social distanc ing norms incl. placement / deployment of staff, greeting and assisting the guest etc.?</t>
  </si>
  <si>
    <t>Isspecial precautions / care taken at customer touch points like cashier exit booth, ticket dispensers at entries.?</t>
  </si>
  <si>
    <t>Are Groups greater than 6 discouraged.? Is Contactless ordering &amp; payment systems implemented, thereby reducing crowding at QSR’s.? Any adequate markings made around food counters.?</t>
  </si>
  <si>
    <t>Are All Staff including for home deliveries staffs screened before being allowed in the Shopping Centre?</t>
  </si>
  <si>
    <t xml:space="preserve">Any record of Mock practice of food staff for 2 days?
</t>
  </si>
  <si>
    <t>Verify that only 2 staff in kitchen and 1 at counter is allowed?</t>
  </si>
  <si>
    <t>Is only Alternate table allowed for customers to use?</t>
  </si>
  <si>
    <t>Is counter billing area have a transparent sheet with only food service window?</t>
  </si>
  <si>
    <t>Are all Food court team in proper attire PPE uniform?</t>
  </si>
  <si>
    <t>Verify that kitchen staff are not be allowed to gather in back area.</t>
  </si>
  <si>
    <t>Do Cash transactio are discouraged for food court? cashless options like debit, credit cards, UPI and E-Wallets be encouraged.</t>
  </si>
  <si>
    <t>Check that No such customer are allowed to occupy table if he has not purchased any item within 15 minutes of seating.</t>
  </si>
  <si>
    <t>Is Deep sanitisation and cleaning done in presence of qualifi ed personnel, for all the kitchen area and equipment’s before 2 days of opening of Shopping Centre?</t>
  </si>
  <si>
    <t>Are all railing glasses frequently cleaned by façade cleaner in all fl oors.?</t>
  </si>
  <si>
    <t>Is Pest control done 2 days prior to the shopping centre Re-Opening in the entire shopping centre.?</t>
  </si>
  <si>
    <t>Get in your FM team a day or two days in advance for intense deep cleaning.</t>
  </si>
  <si>
    <t>Plan the critical workfl ow... Have TeamA and B, to ensure that not all come into shopping centre on the same day. Plan the makeshift arrangements. Send the comminution to your DRT and QRT team to be part of Team A and then noncritical staffs can be Team B, even here pls look at their critical work and advise them to resume shopping centre if necessary.</t>
  </si>
  <si>
    <t>Self-declaration from employees and all service providers to be taken about his or her illness on daily basis. The declaration should also include family members health status also.</t>
  </si>
  <si>
    <t>Please Avoid town halls, in person meetings, Trainings for some time have a bridge call and video call from your place. Also keep the cafeteria place in mind. Have very minimal crowd to have lunch on shift timing basis. This will avoid large gatherings at workplace.</t>
  </si>
  <si>
    <t>Offer Rest and paid OFF for all front liners (Technicians, Security, HK workers and other services providers who worked and stayed at site 24X7</t>
  </si>
  <si>
    <t>Coordinate with your building owners to do disinfection treatment of the entire building for effective control as a tenant will be doing inside the shopping centre for our employee safety.</t>
  </si>
  <si>
    <t>All Sales employees to work with PPE until the normalcy returns.</t>
  </si>
  <si>
    <t>To maintain Physical distance on the fl oor by marking the desks with 6 feet distance on the floor.</t>
  </si>
  <si>
    <t>STOP the usage of Biometric reader for some time track the attendance through online mode.</t>
  </si>
  <si>
    <t>Designate Floor Fire Marshals and give them a responsibility to check their floor employee’s whereabouts</t>
  </si>
  <si>
    <t>Keep all the non-essential doorsopen permanently. For some time switch off the access control system except critical centers and man with Additional guards if required.</t>
  </si>
  <si>
    <t>If your shopping centre location is in worst affected zone as per government cordon off areas. It is advisable to not open the shopping centre. Pls extend the lockdown for further days with your HR approval.</t>
  </si>
  <si>
    <t>Precautionary Measures:</t>
  </si>
  <si>
    <t>Screening should be maintained by checking the temperature of employees/ contractors/support staff in all entries of the shopping centre floors.</t>
  </si>
  <si>
    <t>Advise Pregnant lady employee to continue to work from home.</t>
  </si>
  <si>
    <t>Sanitisation &amp; fumigation of all lifts / elevators</t>
  </si>
  <si>
    <t>Intense Deep cleaning of your common areas like staircase, lift lobby, parking area, roof top including your panel rooms and substation etc.,</t>
  </si>
  <si>
    <t>Restore the operation of STP. Due to its low solubility in wastewater it is released into the atmosphere producing an offensive odour. Pls call your AMC service provider for thorough check. Take necessary precautions.</t>
  </si>
  <si>
    <t>External areas to be checked like Outdoor units, exhaust fan areas. This is to just check if pigeons/birds/Eagle nest made or not. If witnessed initiate removal process</t>
  </si>
  <si>
    <t>Cafeteria:</t>
  </si>
  <si>
    <t>Cafeteria seats can be reduced to 50% this is basically to avoid 100% occupation at a time.</t>
  </si>
  <si>
    <t>Cafe Vendor to bring packed food only for some time until normalcy return and have digital transaction. Increase lunch hours by additional 1-hour time.</t>
  </si>
  <si>
    <t>Always ensure Cafe vendor is wearing all PPEs without any compromise.</t>
  </si>
  <si>
    <t>Instruct the Cafe vendor to share the daily food checklist audit report pre and post food preparation.</t>
  </si>
  <si>
    <t>Transportation:</t>
  </si>
  <si>
    <t>Try to get exception approval</t>
  </si>
  <si>
    <t>Continuation of sanitation of transportation vehicles/cabs and shuttle buses provided to employees.</t>
  </si>
  <si>
    <t>Please defi ne used mask process clearly at your shopping centre and ensure proper disposal after use.</t>
  </si>
  <si>
    <t>Please have face mask dispenser if possible, at your workplace</t>
  </si>
  <si>
    <t>If you have video wall create awareness about the COVID-19 and safety Measures</t>
  </si>
  <si>
    <t>Outer areas especially in large garden spots inside the campus to be cautioned for rodent entries and snake’s entries. Advisable to do a snake repellent treatment before occupation.</t>
  </si>
  <si>
    <t>Outer areas especially in large garden spots inside the campus to be cautioned for rodent entries and snake’s entries.  Advisable to do a snake repellent treatment before occupation.</t>
  </si>
  <si>
    <t>Any indoor plants placed for long time to be replaced.</t>
  </si>
  <si>
    <t>Encourage employees to park their fourwheeler on their own. Avoid valet driver parking for a safer side.</t>
  </si>
  <si>
    <t>Greet people on our traditional way rather shaking your hands together.</t>
  </si>
  <si>
    <t>Please update yourself daily by watching News, Reading Newspaper.</t>
  </si>
  <si>
    <t>In case of any government directives decides to lock-down again to prevent the second wave of COVID-19, then we will have to follow as per the requirement and post the lock-down. Pls do plan the resumption plan in coordination with your HR Team</t>
  </si>
  <si>
    <t>Centre practices appropriate record keeping for all its transactions</t>
  </si>
  <si>
    <t>Centre has system and processes to ensure rightful payment adjustments with other party</t>
  </si>
  <si>
    <t>Centre's Transaction &amp; Accounting responsibility also includes</t>
  </si>
  <si>
    <t>availability of a critical workflow ... (General operations flow, Different teams availability, makeshift arrangements, communication to DRT and QRT team, etc.)</t>
  </si>
  <si>
    <t>ensuring unrestricted movement of technical manpower from its designated area and, if needed, to be done only with Shift Engineer / technical manager approval or in case of any emergency</t>
  </si>
  <si>
    <t>cleaning of return air on weekly basis</t>
  </si>
  <si>
    <t>maintaining temperature at 24-30 degrees</t>
  </si>
  <si>
    <t>ensuring toilet exhausts are running 24 hours</t>
  </si>
  <si>
    <t>a.</t>
  </si>
  <si>
    <t>b.</t>
  </si>
  <si>
    <t>c.</t>
  </si>
  <si>
    <t>d.</t>
  </si>
  <si>
    <t>e.</t>
  </si>
  <si>
    <t>f.</t>
  </si>
  <si>
    <t>g.</t>
  </si>
  <si>
    <t>h.</t>
  </si>
  <si>
    <t>i.</t>
  </si>
  <si>
    <t>ii.</t>
  </si>
  <si>
    <t>iii.</t>
  </si>
  <si>
    <t>iv.</t>
  </si>
  <si>
    <t>j.</t>
  </si>
  <si>
    <t>k.</t>
  </si>
  <si>
    <t>l.</t>
  </si>
  <si>
    <t>conducting a planned maintenance/technical review to know the status of critical equipments/machines/tools used in ongoing activities</t>
  </si>
  <si>
    <t>Centre is committed to Covid-19 SOPs as prescribed by government/industry/SCAI^^</t>
  </si>
  <si>
    <t>encouraging Employee Feedback for continual improvement in the existing system</t>
  </si>
  <si>
    <t>making Biometric readers or other mode available for time tracking attendance of employees</t>
  </si>
  <si>
    <t>providing Locker Rooms for keeping employees' personal belongings</t>
  </si>
  <si>
    <t>offering employees rest and paid OFF for all Technicians, Security, HK workers and other services providers who work and stay at site 24X7</t>
  </si>
  <si>
    <t xml:space="preserve">asking and maintaining Self-declaration form ﬁlled by all tenants' staff before joining on duty if they have any health concerns that may require immediate attention </t>
  </si>
  <si>
    <t>by communicating in language/s that is well understood by them</t>
  </si>
  <si>
    <t>appointing a responsible persons for communication with its tenants</t>
  </si>
  <si>
    <t>making a feedback mechanism available for the same</t>
  </si>
  <si>
    <t>by posting signages on the door and elsewhere indicating restriction of movement of the staff near the Medical/Waiting room, indication of Assembly Area (Mock Drills), Danger zones, Electrical Room, etc.</t>
  </si>
  <si>
    <t>by putting up warning signage at viable places</t>
  </si>
  <si>
    <t>by putting enough signages and maps so that people can find their way around easily</t>
  </si>
  <si>
    <t>B. PRACTICES &amp; SYSTEMS - 5. TERMS &amp; CONDITIONS OF HOSTING</t>
  </si>
  <si>
    <t>Centre has SOP/Manual/Policy document defining T&amp;C for hosting guests and tenants</t>
  </si>
  <si>
    <t>Centre offers Refund/Exchange/Compensation (REC)  to its guests &amp; tenants as and when required</t>
  </si>
  <si>
    <t>any breakage / damage / loss of guest's goods and deviation or departure from the agreed T&amp;C in tenancy agreement</t>
  </si>
  <si>
    <t>risk/danger/harm faced by guest during the stay</t>
  </si>
  <si>
    <t>products/ services/ facilities offered to specific/  appropriate segment of guets &amp; tenants as directed by prevalent governing law</t>
  </si>
  <si>
    <t>Centre's T&amp;C of hosting responsibility also includes</t>
  </si>
  <si>
    <r>
      <t xml:space="preserve">implementing prevalent government/industry directives/SOPs during officially-declared pandemic, disaster or emergency situation in regard to </t>
    </r>
    <r>
      <rPr>
        <b/>
        <sz val="11"/>
        <color theme="9" tint="-0.249977111117893"/>
        <rFont val="Calibri"/>
        <family val="2"/>
        <scheme val="minor"/>
      </rPr>
      <t xml:space="preserve">Terms &amp; Conditions of hosting </t>
    </r>
    <r>
      <rPr>
        <sz val="11"/>
        <color theme="9" tint="-0.249977111117893"/>
        <rFont val="Calibri"/>
        <family val="2"/>
        <scheme val="minor"/>
      </rPr>
      <t>guidelines</t>
    </r>
  </si>
  <si>
    <t>Information Technology Act &amp; relevant rules (Reasonable security practices and procedures and sensitive personal data or information) Rules under the IT Act</t>
  </si>
  <si>
    <t>Telecom Commercial Communications Customer Preference Regulations</t>
  </si>
  <si>
    <t>Guidelines for Telemarketers by TRAI</t>
  </si>
  <si>
    <t>Use of licensed software</t>
  </si>
  <si>
    <t>Centre has a SOP / Manual / Policy document in regard to its Information Technology (IT) systems and digital information</t>
  </si>
  <si>
    <t>Centre has a designated official to manage, monitor and safeguard its IT system and digital information with following responsibilities:</t>
  </si>
  <si>
    <t>To ensure guests/tenants are informed of any change in centre's Information security policy</t>
  </si>
  <si>
    <t>To ensure guest  &amp; tenant digital transactions are efficient, accurate and legal</t>
  </si>
  <si>
    <t>Centre is committed to monitoring IT Security and data safety by</t>
  </si>
  <si>
    <t>having policies and methods to restrict access to confidential and personal data by an unauthorised person</t>
  </si>
  <si>
    <t xml:space="preserve">logging, reporting and regularly reviewing of all the security activities, any breach or attempted breach of security to avoid recurring incidents </t>
  </si>
  <si>
    <t>having appropriate level of controls; providing encryption to transmissions and transactions with guests/tenants</t>
  </si>
  <si>
    <t>providing an easy to use and secure payment mechanisms and conducting all its digital transactions in a secure environment with appropriate level of security</t>
  </si>
  <si>
    <t>ensuring that the information security policy is communicated to and understood by all concerned staff</t>
  </si>
  <si>
    <t>B. PRACTICES &amp; SYSTEMS - 7. IT &amp; DIGITAL INFORMATION</t>
  </si>
  <si>
    <t>Centre's IT &amp; Digital responsibility also includes</t>
  </si>
  <si>
    <r>
      <t xml:space="preserve">implementing prevalent government/industry directives/SOPs during officially-declared pandemic, disaster or emergency situation in regard to </t>
    </r>
    <r>
      <rPr>
        <b/>
        <sz val="11"/>
        <color theme="9" tint="-0.249977111117893"/>
        <rFont val="Calibri"/>
        <family val="2"/>
        <scheme val="minor"/>
      </rPr>
      <t xml:space="preserve">IT &amp; Digital </t>
    </r>
    <r>
      <rPr>
        <sz val="11"/>
        <color theme="9" tint="-0.249977111117893"/>
        <rFont val="Calibri"/>
        <family val="2"/>
        <scheme val="minor"/>
      </rPr>
      <t>guidelines</t>
    </r>
  </si>
  <si>
    <t>storing guests/tenants data in a password protected environment</t>
  </si>
  <si>
    <t>Centre has a feedback and dispute resolution system in place involving</t>
  </si>
  <si>
    <t>a system to resolve a complaint within a definite time frame as per laid procedure</t>
  </si>
  <si>
    <t>a system of informing complainants of their complaints' redressal status</t>
  </si>
  <si>
    <t>m.</t>
  </si>
  <si>
    <t>n.</t>
  </si>
  <si>
    <t>o.</t>
  </si>
  <si>
    <t>Centre has a SOP / Manual / Policy document in regard to providing services to guests &amp; clients and having their feedback &amp; dispute resolution</t>
  </si>
  <si>
    <t>having a 'Guest service' department/Official/help desk equipped and empowered to serve Guests and resolve their issues</t>
  </si>
  <si>
    <t>mentioning ‘Guest Service/Helpline’ contact detail and information on centre's stationery/website/relevant signage</t>
  </si>
  <si>
    <t>providing accessible ‘Guest Service/Helpline’ that is well equipped to receive Guest enquiries/feedback and handle complaints</t>
  </si>
  <si>
    <t>having a system/counter to take care of guests' belongings that are not permitted inside</t>
  </si>
  <si>
    <t xml:space="preserve">having a policy for collection, storage and return of guests' lost and found items </t>
  </si>
  <si>
    <t>providing quickly accessible gender-specific washrooms with necessary advisories for its guests, tenants and staff within its premises</t>
  </si>
  <si>
    <t>providing adequate and fit-for-consumption drinking water for guests, tenants and staff</t>
  </si>
  <si>
    <t>offering special arrangement for disabled, physically challenged or ailing guests and prams for infants</t>
  </si>
  <si>
    <t>having first-aid facilities/medical/waiting room in isolated area for the needy ones to be taken care before professional medical help arrives or hospitalisation</t>
  </si>
  <si>
    <t>providing all facilities/equipements/machines etc. in good working conditions to avoid any mishappening</t>
  </si>
  <si>
    <t>having AV facility/public addressing system/equipments/other mediums to demonstrate/communicate social/inter-department/promotional messages</t>
  </si>
  <si>
    <t>providing transportation vehicles/cabs and shuttle buses to staff, tenants and guests, in case of large centre area</t>
  </si>
  <si>
    <t>maintaining park/garden area, if available, for guests' recreation under proper supervision</t>
  </si>
  <si>
    <t>empowering its website to guide and help potential guests to plan their visit to centre in advance</t>
  </si>
  <si>
    <t>providing suitable walkways &amp; ramps for wheelchair-bound guests and a helping attendant, if available</t>
  </si>
  <si>
    <t>a system to document feedback and complaints separately for guests, tenants and staff</t>
  </si>
  <si>
    <t>display of contact detail of concerned Certifying Body which certified the centre on the claimed standards so that complainants can aproach it in case of dispute</t>
  </si>
  <si>
    <t>Team includes but not limited to Head - Operations, Security Head, Fire &amp; Safety Head Operations/ House Keeping manager and PPE &amp; Materials Lead / Procurement Manager</t>
  </si>
  <si>
    <t>Head - Operations, is aware of the overall responsibility for the site’s emergency/pandemic preparedness &amp; response plan, coordinating and aligning with regional FSH and the Emergency Crisis Team.</t>
  </si>
  <si>
    <t>PPE &amp; Materials Lead / Procurement Manager works to secure all necessary supplies to implement and sustain the site pandemic preparedness &amp; response plan, including direct procurement by the shopping centre</t>
  </si>
  <si>
    <t>E/PRT has following list identified and displayed at appropriate places for quick action:
1. Hospitals
2. Health Officer list
3. Emergency Contact Details
4. Ward Officer
5. Police Personnel</t>
  </si>
  <si>
    <t>A scheduled Mock Drill is carried out at an Assembly Point</t>
  </si>
  <si>
    <t>All fire door routes are free from obstruction and escalator operating correctly and smoothly without any abruption</t>
  </si>
  <si>
    <t>All emergency equipments like ladders, fire extinguishers, fire alarms, emergency stop buttons, etc. are available in a valid working state</t>
  </si>
  <si>
    <t>v.</t>
  </si>
  <si>
    <t>vi.</t>
  </si>
  <si>
    <t>vii.</t>
  </si>
  <si>
    <t>viii.</t>
  </si>
  <si>
    <t>Centre has an Emergency/Pandemic Response Team available:</t>
  </si>
  <si>
    <t>Centre's Services, Feedback &amp; Dispute Resolution responsibility also includes</t>
  </si>
  <si>
    <r>
      <t xml:space="preserve">implementing prevalent government/industry directives/SOPs during officially-declared pandemic, disaster or emergency situation in regard to </t>
    </r>
    <r>
      <rPr>
        <b/>
        <sz val="11"/>
        <color theme="9" tint="-0.249977111117893"/>
        <rFont val="Calibri"/>
        <family val="2"/>
        <scheme val="minor"/>
      </rPr>
      <t xml:space="preserve">Centre's Services, Feedback &amp; Dispute Resolution </t>
    </r>
    <r>
      <rPr>
        <sz val="11"/>
        <color theme="9" tint="-0.249977111117893"/>
        <rFont val="Calibri"/>
        <family val="2"/>
        <scheme val="minor"/>
      </rPr>
      <t>guidelines</t>
    </r>
  </si>
  <si>
    <t>Centre has a SOP / Manual / Policy document in regard to providing safe, secure and hygienic environment to all present in the center</t>
  </si>
  <si>
    <t>Centre is committed towards maintaining the confidentiality of its data and has procedure (such as restricted access rights to download / transmit customer master data from system etc.) to protect it by</t>
  </si>
  <si>
    <t>ensuring that Centre is compliant with the data security and privacy principles as agreed with data provider</t>
  </si>
  <si>
    <t>having a policy on unsolicited email by giving the “opt in” option for those who wish to be in their circulation list</t>
  </si>
  <si>
    <t>having a privacy policy uploaded on its website</t>
  </si>
  <si>
    <t>having a policy of not tampering with website-visitor's browser or computer without obtaining prior permission</t>
  </si>
  <si>
    <t>Centre is committed to Safety and Security of all present on the centre's premises by</t>
  </si>
  <si>
    <t>having functional CCTV cameras placed at all the important locations in the centre and back up of recording till the time prescribed by applicable regulation</t>
  </si>
  <si>
    <t>having laid down procedure for unruly guests/shop-lifters/payment defaulters</t>
  </si>
  <si>
    <t>delpoying fire safety measures and displaying the measures undertaken in the same regard as per applicable law</t>
  </si>
  <si>
    <t>having easy accessible lifts/escalators/ stairs/ approach for safe entry and exit</t>
  </si>
  <si>
    <t>ensuring proper security checks, wherever applicable, for all entering the premises, separately for both genders to check dangerous / prohibited materials</t>
  </si>
  <si>
    <t>having appropriate display, storing and installation SOP for glassware/ breakable/ hazardous and any other accident prone material to avoid accidents</t>
  </si>
  <si>
    <t>displaying emergency telephone nos. of nearest State Disaster Management center (DMC), Hospitals, Police Station and Fire Department across all strategic locations at the centre</t>
  </si>
  <si>
    <t>allowing data-providers to access and update/correct their personal information</t>
  </si>
  <si>
    <t>ensuring that there is no video recording device and/or any other form of image capturing devices in any of private areas of the centre to safeguard the privacy of all</t>
  </si>
  <si>
    <t>properly disposing off dry &amp; wet garbage as per applicable regulations</t>
  </si>
  <si>
    <t>having proper drainage system for the centre</t>
  </si>
  <si>
    <t>conducting periodic disinfection, routine &amp; deep cleaning of the centre</t>
  </si>
  <si>
    <t>proper cleaning of the vehicle/cab/shuttle bus used for ferrying guests/tenants/staff, incase of large centre</t>
  </si>
  <si>
    <t>having adequate supply (a minimum of 30 days) of soap, disinfection spray, hand gel, face masks, gloves, napkins and glasses on site and on order with lead time</t>
  </si>
  <si>
    <t>keeping upto date record for all hygienic work carried out by respective agencies</t>
  </si>
  <si>
    <t>making necessary arrangements to ventilate indoor environments with outdoor air as much as possible as per approved guidelines</t>
  </si>
  <si>
    <t>monitoring outdoor units and exhaust fan areas to check for any birds' nest and its urgent removal</t>
  </si>
  <si>
    <t>conducting periodic pest control/repellent treatment to keep the place safe from all types of rodents, dangerous reptiles, pests and insects</t>
  </si>
  <si>
    <t>Centre is committed to provide hygienic environment throughout the centre by</t>
  </si>
  <si>
    <t>Centre is committed to Compliance with prevailing IT regulations which are not limited to</t>
  </si>
  <si>
    <t>Centre's Safety and Security responsibility also includes</t>
  </si>
  <si>
    <t>keeping walkways, plaza entries, corridors, concourses, ramps and other common areas of shopping centre free from obstruction and/or usage by anybody for any other purpose for which permission is not sought</t>
  </si>
  <si>
    <t>ensuring that only a permitted quantity of persons be allowed to enter the elevators with elevator guidelines posted inside</t>
  </si>
  <si>
    <t>making indoor and outdoor parking spaces available and adequate as per the mall capacity and free from obstructions</t>
  </si>
  <si>
    <t>making public areas well lit</t>
  </si>
  <si>
    <t>monitoring loading and unloading of deliveries or shipments to and from the centre premises, use of floor covering/tiles (except with prior approval), use of additional locks/bolts on doors (except with prior approval and additional set of keys available), no load upon any floor beyond permissible limits, noise vibration, electrical/magnetic inetreference or any other nuisance, placing of hoarding/advertisements/pictures/notices/lettering (without appropriate permission) and movement of trailers and/or trucks</t>
  </si>
  <si>
    <r>
      <t xml:space="preserve">implementing prevalent government/industry directives/SOPs during officially-declared pandemic, disaster or emergency situation in regard to </t>
    </r>
    <r>
      <rPr>
        <b/>
        <sz val="11"/>
        <color theme="9" tint="-0.249977111117893"/>
        <rFont val="Calibri"/>
        <family val="2"/>
        <scheme val="minor"/>
      </rPr>
      <t xml:space="preserve">Centre's Safety, Security &amp; Hygiene practices </t>
    </r>
    <r>
      <rPr>
        <sz val="11"/>
        <color theme="9" tint="-0.249977111117893"/>
        <rFont val="Calibri"/>
        <family val="2"/>
        <scheme val="minor"/>
      </rPr>
      <t>guidelines</t>
    </r>
  </si>
  <si>
    <t>producing all applicable licenses / permits /approvals / NOCs from concerned authorities when asked to do so^</t>
  </si>
  <si>
    <t>ensuring following CPWD guidelines for air-conditioning are followed</t>
  </si>
  <si>
    <t>intake of fresh air (at least 20%) thus ensuring fresh air circulation to treated air</t>
  </si>
  <si>
    <t>allowing recruit to undergo special training on  all areas/functions that are required for recruit's understanding and better performance to serve the guests &amp; clients</t>
  </si>
  <si>
    <r>
      <t xml:space="preserve">supervision of all Tenants ensuring implementation of </t>
    </r>
    <r>
      <rPr>
        <b/>
        <sz val="11"/>
        <color rgb="FF0070C0"/>
        <rFont val="Calibri"/>
        <family val="2"/>
        <scheme val="minor"/>
      </rPr>
      <t>HR Practices</t>
    </r>
    <r>
      <rPr>
        <sz val="11"/>
        <color rgb="FF0070C0"/>
        <rFont val="Calibri"/>
        <family val="2"/>
        <scheme val="minor"/>
      </rPr>
      <t xml:space="preserve"> guidelines laid down in </t>
    </r>
    <r>
      <rPr>
        <b/>
        <sz val="11"/>
        <color rgb="FF0070C0"/>
        <rFont val="Calibri"/>
        <family val="2"/>
        <scheme val="minor"/>
      </rPr>
      <t>Trust 150*</t>
    </r>
    <r>
      <rPr>
        <sz val="11"/>
        <color rgb="FF0070C0"/>
        <rFont val="Calibri"/>
        <family val="2"/>
        <scheme val="minor"/>
      </rPr>
      <t xml:space="preserve"> in the light of agreement between the parties</t>
    </r>
  </si>
  <si>
    <r>
      <t xml:space="preserve">supervision of all Tenants ensuring implementation of </t>
    </r>
    <r>
      <rPr>
        <b/>
        <sz val="11"/>
        <color rgb="FF0070C0"/>
        <rFont val="Calibri"/>
        <family val="2"/>
        <scheme val="minor"/>
      </rPr>
      <t>Environment Sustainability</t>
    </r>
    <r>
      <rPr>
        <sz val="11"/>
        <color rgb="FF0070C0"/>
        <rFont val="Calibri"/>
        <family val="2"/>
        <scheme val="minor"/>
      </rPr>
      <t xml:space="preserve"> guidelines laid down in </t>
    </r>
    <r>
      <rPr>
        <b/>
        <sz val="11"/>
        <color rgb="FF0070C0"/>
        <rFont val="Calibri"/>
        <family val="2"/>
        <scheme val="minor"/>
      </rPr>
      <t>Trust 150*</t>
    </r>
    <r>
      <rPr>
        <sz val="11"/>
        <color rgb="FF0070C0"/>
        <rFont val="Calibri"/>
        <family val="2"/>
        <scheme val="minor"/>
      </rPr>
      <t xml:space="preserve"> in the light of agreement between the parties</t>
    </r>
  </si>
  <si>
    <r>
      <t xml:space="preserve">supervision of all Tenants ensuring implementation of </t>
    </r>
    <r>
      <rPr>
        <b/>
        <sz val="11"/>
        <color rgb="FF0070C0"/>
        <rFont val="Calibri"/>
        <family val="2"/>
        <scheme val="minor"/>
      </rPr>
      <t>Regulatory Compliance</t>
    </r>
    <r>
      <rPr>
        <sz val="11"/>
        <color rgb="FF0070C0"/>
        <rFont val="Calibri"/>
        <family val="2"/>
        <scheme val="minor"/>
      </rPr>
      <t xml:space="preserve"> guidelines laid down in </t>
    </r>
    <r>
      <rPr>
        <b/>
        <sz val="11"/>
        <color rgb="FF0070C0"/>
        <rFont val="Calibri"/>
        <family val="2"/>
        <scheme val="minor"/>
      </rPr>
      <t>Trust 150*</t>
    </r>
    <r>
      <rPr>
        <sz val="11"/>
        <color rgb="FF0070C0"/>
        <rFont val="Calibri"/>
        <family val="2"/>
        <scheme val="minor"/>
      </rPr>
      <t xml:space="preserve"> in the light of agreement between the parties</t>
    </r>
  </si>
  <si>
    <t>in co-advertisement mentioning contact detail of the tenant/co-brand, wherever required</t>
  </si>
  <si>
    <t xml:space="preserve">Centre has effective external Communication </t>
  </si>
  <si>
    <r>
      <t xml:space="preserve">supervision of all Tenants ensuring implementation of </t>
    </r>
    <r>
      <rPr>
        <b/>
        <sz val="11"/>
        <color rgb="FF0070C0"/>
        <rFont val="Calibri"/>
        <family val="2"/>
        <scheme val="minor"/>
      </rPr>
      <t xml:space="preserve">Communication </t>
    </r>
    <r>
      <rPr>
        <sz val="11"/>
        <color rgb="FF0070C0"/>
        <rFont val="Calibri"/>
        <family val="2"/>
        <scheme val="minor"/>
      </rPr>
      <t xml:space="preserve">guidelines laid down in </t>
    </r>
    <r>
      <rPr>
        <b/>
        <sz val="11"/>
        <color rgb="FF0070C0"/>
        <rFont val="Calibri"/>
        <family val="2"/>
        <scheme val="minor"/>
      </rPr>
      <t>Trust 150*</t>
    </r>
    <r>
      <rPr>
        <sz val="11"/>
        <color rgb="FF0070C0"/>
        <rFont val="Calibri"/>
        <family val="2"/>
        <scheme val="minor"/>
      </rPr>
      <t xml:space="preserve"> in the light of agreement between the parties</t>
    </r>
  </si>
  <si>
    <r>
      <t>ü</t>
    </r>
    <r>
      <rPr>
        <sz val="7"/>
        <color theme="1"/>
        <rFont val="Times New Roman"/>
        <family val="1"/>
      </rPr>
      <t xml:space="preserve">  </t>
    </r>
    <r>
      <rPr>
        <b/>
        <sz val="8"/>
        <color theme="1"/>
        <rFont val="Arial"/>
        <family val="2"/>
      </rPr>
      <t>Importer</t>
    </r>
    <r>
      <rPr>
        <sz val="8"/>
        <color theme="1"/>
        <rFont val="Arial"/>
        <family val="2"/>
      </rPr>
      <t xml:space="preserve"> who imports the goods from overseas markets and supplies them to the centre</t>
    </r>
  </si>
  <si>
    <r>
      <t xml:space="preserve">supervision of all Tenants ensuring implementation of </t>
    </r>
    <r>
      <rPr>
        <b/>
        <sz val="11"/>
        <color rgb="FF0070C0"/>
        <rFont val="Calibri"/>
        <family val="2"/>
        <scheme val="minor"/>
      </rPr>
      <t xml:space="preserve">Goods &amp; Services </t>
    </r>
    <r>
      <rPr>
        <sz val="11"/>
        <color rgb="FF0070C0"/>
        <rFont val="Calibri"/>
        <family val="2"/>
        <scheme val="minor"/>
      </rPr>
      <t xml:space="preserve">guidelines laid down in </t>
    </r>
    <r>
      <rPr>
        <b/>
        <sz val="11"/>
        <color rgb="FF0070C0"/>
        <rFont val="Calibri"/>
        <family val="2"/>
        <scheme val="minor"/>
      </rPr>
      <t xml:space="preserve">Trust 150* </t>
    </r>
    <r>
      <rPr>
        <sz val="11"/>
        <color rgb="FF0070C0"/>
        <rFont val="Calibri"/>
        <family val="2"/>
        <scheme val="minor"/>
      </rPr>
      <t>in the light of agreement between the parties</t>
    </r>
  </si>
  <si>
    <t>Centre reserves the 'Right to Refuse' (RTR) by</t>
  </si>
  <si>
    <t>having a well defined policy on RTR</t>
  </si>
  <si>
    <t>clearly stating its RTR policy at suitable place/s and documents</t>
  </si>
  <si>
    <t>ensuring RTR policy is applicable but not limited to</t>
  </si>
  <si>
    <r>
      <t xml:space="preserve">supervision of all Tenants ensuring implementation of </t>
    </r>
    <r>
      <rPr>
        <b/>
        <sz val="11"/>
        <color rgb="FF0070C0"/>
        <rFont val="Calibri"/>
        <family val="2"/>
        <scheme val="minor"/>
      </rPr>
      <t xml:space="preserve">Terms &amp; Conditions of Sale </t>
    </r>
    <r>
      <rPr>
        <sz val="11"/>
        <color rgb="FF0070C0"/>
        <rFont val="Calibri"/>
        <family val="2"/>
        <scheme val="minor"/>
      </rPr>
      <t xml:space="preserve">guidelines laid down in </t>
    </r>
    <r>
      <rPr>
        <b/>
        <sz val="11"/>
        <color rgb="FF0070C0"/>
        <rFont val="Calibri"/>
        <family val="2"/>
        <scheme val="minor"/>
      </rPr>
      <t xml:space="preserve">Trust 150* </t>
    </r>
    <r>
      <rPr>
        <sz val="11"/>
        <color rgb="FF0070C0"/>
        <rFont val="Calibri"/>
        <family val="2"/>
        <scheme val="minor"/>
      </rPr>
      <t>in the light of agreement between the parties</t>
    </r>
  </si>
  <si>
    <t>Centre is committed to ethical practices in all its business transactions by</t>
  </si>
  <si>
    <t>providing legal and legitimate invoice for every transaction as per applicable law</t>
  </si>
  <si>
    <t>neither over or under charging the agreed price</t>
  </si>
  <si>
    <t>mentioning applicable discount/waiver/rider/rebate etc. in the transacted agreement/invoice</t>
  </si>
  <si>
    <t>informing other party of any additional charges/levy beforehand</t>
  </si>
  <si>
    <t>Centre is equipped with computers and appropriate software that can provide real time accounting information about party's payment history, due date, invoice records, credit/debit notes, other accounting information etc.</t>
  </si>
  <si>
    <r>
      <t xml:space="preserve">supervision of all Tenants ensuring implementation of </t>
    </r>
    <r>
      <rPr>
        <b/>
        <sz val="11"/>
        <color rgb="FF0070C0"/>
        <rFont val="Calibri"/>
        <family val="2"/>
        <scheme val="minor"/>
      </rPr>
      <t xml:space="preserve">Transaction &amp; Accounting </t>
    </r>
    <r>
      <rPr>
        <sz val="11"/>
        <color rgb="FF0070C0"/>
        <rFont val="Calibri"/>
        <family val="2"/>
        <scheme val="minor"/>
      </rPr>
      <t xml:space="preserve">guidelines laid down in </t>
    </r>
    <r>
      <rPr>
        <b/>
        <sz val="11"/>
        <color rgb="FF0070C0"/>
        <rFont val="Calibri"/>
        <family val="2"/>
        <scheme val="minor"/>
      </rPr>
      <t xml:space="preserve">Trust 150* </t>
    </r>
    <r>
      <rPr>
        <sz val="11"/>
        <color rgb="FF0070C0"/>
        <rFont val="Calibri"/>
        <family val="2"/>
        <scheme val="minor"/>
      </rPr>
      <t>in the light of agreement between the parties</t>
    </r>
  </si>
  <si>
    <r>
      <t xml:space="preserve">supervision of all Tenants ensuring implementation of </t>
    </r>
    <r>
      <rPr>
        <b/>
        <sz val="11"/>
        <color rgb="FF0070C0"/>
        <rFont val="Calibri"/>
        <family val="2"/>
        <scheme val="minor"/>
      </rPr>
      <t xml:space="preserve">IT Ecosystem </t>
    </r>
    <r>
      <rPr>
        <sz val="11"/>
        <color rgb="FF0070C0"/>
        <rFont val="Calibri"/>
        <family val="2"/>
        <scheme val="minor"/>
      </rPr>
      <t xml:space="preserve">guidelines laid down in </t>
    </r>
    <r>
      <rPr>
        <b/>
        <sz val="11"/>
        <color rgb="FF0070C0"/>
        <rFont val="Calibri"/>
        <family val="2"/>
        <scheme val="minor"/>
      </rPr>
      <t xml:space="preserve">Trust 150* </t>
    </r>
    <r>
      <rPr>
        <sz val="11"/>
        <color rgb="FF0070C0"/>
        <rFont val="Calibri"/>
        <family val="2"/>
        <scheme val="minor"/>
      </rPr>
      <t>in the light of agreement between the parties</t>
    </r>
  </si>
  <si>
    <t>Centre is committed to practice best services in Shopping Centre business by</t>
  </si>
  <si>
    <r>
      <t xml:space="preserve">supervision of all Tenants ensuring implementation of </t>
    </r>
    <r>
      <rPr>
        <b/>
        <sz val="11"/>
        <color rgb="FF0070C0"/>
        <rFont val="Calibri"/>
        <family val="2"/>
        <scheme val="minor"/>
      </rPr>
      <t xml:space="preserve">Customer services, feedback &amp; dispute resolution </t>
    </r>
    <r>
      <rPr>
        <sz val="11"/>
        <color rgb="FF0070C0"/>
        <rFont val="Calibri"/>
        <family val="2"/>
        <scheme val="minor"/>
      </rPr>
      <t xml:space="preserve">guidelines laid down in </t>
    </r>
    <r>
      <rPr>
        <b/>
        <sz val="11"/>
        <color rgb="FF0070C0"/>
        <rFont val="Calibri"/>
        <family val="2"/>
        <scheme val="minor"/>
      </rPr>
      <t xml:space="preserve">Trust 150* </t>
    </r>
    <r>
      <rPr>
        <sz val="11"/>
        <color rgb="FF0070C0"/>
        <rFont val="Calibri"/>
        <family val="2"/>
        <scheme val="minor"/>
      </rPr>
      <t>in the light of agreement between the parties</t>
    </r>
  </si>
  <si>
    <t>having availability of adequate security staff at the centre to handle miscreant/unpleasant characters on its premises</t>
  </si>
  <si>
    <t>cab/shuttle bus driver/s holding a valid license to drive</t>
  </si>
  <si>
    <r>
      <t xml:space="preserve">supervision of all Tenants ensuring implementation of </t>
    </r>
    <r>
      <rPr>
        <b/>
        <sz val="11"/>
        <color rgb="FF0070C0"/>
        <rFont val="Calibri"/>
        <family val="2"/>
        <scheme val="minor"/>
      </rPr>
      <t xml:space="preserve">Customer safety, security &amp; privacy </t>
    </r>
    <r>
      <rPr>
        <sz val="11"/>
        <color rgb="FF0070C0"/>
        <rFont val="Calibri"/>
        <family val="2"/>
        <scheme val="minor"/>
      </rPr>
      <t xml:space="preserve">guidelines laid down in </t>
    </r>
    <r>
      <rPr>
        <b/>
        <sz val="11"/>
        <color rgb="FF0070C0"/>
        <rFont val="Calibri"/>
        <family val="2"/>
        <scheme val="minor"/>
      </rPr>
      <t>Trust 150* in the light of</t>
    </r>
    <r>
      <rPr>
        <sz val="11"/>
        <color rgb="FF0070C0"/>
        <rFont val="Calibri"/>
        <family val="2"/>
        <scheme val="minor"/>
      </rPr>
      <t xml:space="preserve"> agreement between the parties</t>
    </r>
  </si>
  <si>
    <t>Explanation of Audit Value Ratings</t>
  </si>
  <si>
    <t>Audit Score Points (ASP)</t>
  </si>
  <si>
    <t>Weightage score</t>
  </si>
  <si>
    <t>Standard Heading</t>
  </si>
  <si>
    <t>No Conformity</t>
  </si>
  <si>
    <t>Conformity Deficient</t>
  </si>
  <si>
    <t xml:space="preserve">The standard is documented but not followed </t>
  </si>
  <si>
    <t>Improvement Needed</t>
  </si>
  <si>
    <t>The standard / process is in practice but neither properly documented nor executed appropriately.  There is a high probability that the standard / system will not produce required results. Improvements to the process / documentation are required.</t>
  </si>
  <si>
    <t>Acceptable</t>
  </si>
  <si>
    <t>The standard / process is included in the system. Planning and execution meet these standards. There is a high probability that the system will produce required results</t>
  </si>
  <si>
    <t>Outstanding</t>
  </si>
  <si>
    <t>The standard / process is included in the system. Planning and execution are thorough and exceed these standards. It is certain that the system will produce exemplary results</t>
  </si>
  <si>
    <t>Total</t>
  </si>
  <si>
    <r>
      <rPr>
        <b/>
        <sz val="10"/>
        <color theme="1"/>
        <rFont val="Arial"/>
        <family val="2"/>
      </rPr>
      <t xml:space="preserve">Non-Conformity </t>
    </r>
    <r>
      <rPr>
        <sz val="11"/>
        <color theme="1"/>
        <rFont val="Calibri"/>
        <family val="2"/>
        <scheme val="minor"/>
      </rPr>
      <t>to the standard</t>
    </r>
  </si>
  <si>
    <t>Score Achieved</t>
  </si>
  <si>
    <t>Standard Heading Score Points</t>
  </si>
  <si>
    <t>% of points</t>
  </si>
  <si>
    <t>Final Audit Score</t>
  </si>
  <si>
    <t>C. PRACTICES &amp; SYSTEMS - 8. CENTRE SERVICES, FEEDBACK, DISPUTE RESOLUTION</t>
  </si>
  <si>
    <t>C. PRACTICES &amp; SYSTEMS - 9.CENTRE SAFETY, SECURITY &amp; HYGIENE</t>
  </si>
  <si>
    <t>Centre has SOP/manual/policy document to address Environment sustainability issues in its business operations as prescribed by Global Real Estate Sustainability Benchmark (GRESB)</t>
  </si>
  <si>
    <t>monitoring retail sales through a POS-revenue-assurance system</t>
  </si>
  <si>
    <t xml:space="preserve">providing authorised public wifi, if required, with optimum speed at affordable cost </t>
  </si>
  <si>
    <t>implementation of all applicable SOPs of SCAI in this regard</t>
  </si>
  <si>
    <t>AND/Or</t>
  </si>
  <si>
    <t>ANNEXURE A</t>
  </si>
  <si>
    <t>ANNEXURE B</t>
  </si>
  <si>
    <r>
      <rPr>
        <b/>
        <sz val="11"/>
        <rFont val="Calibri"/>
        <family val="2"/>
        <scheme val="minor"/>
      </rPr>
      <t>SCAI SOPs:</t>
    </r>
    <r>
      <rPr>
        <sz val="11"/>
        <color theme="1"/>
        <rFont val="Calibri"/>
        <family val="2"/>
        <scheme val="minor"/>
      </rPr>
      <t xml:space="preserve"> https://rai.net.in/images/SCAI-SOPs.pdf </t>
    </r>
  </si>
  <si>
    <t>SOP/manual/policy document</t>
  </si>
  <si>
    <t>Name &amp; contact detail</t>
  </si>
  <si>
    <t>Job description, interview on applicable regulatory requirements, compliance and audit of documentary evidences</t>
  </si>
  <si>
    <t>Remarks/comments</t>
  </si>
  <si>
    <t>Final score</t>
  </si>
  <si>
    <t>Sanitise your entire shopping centre including your washrooms and other crowd gathering spots look at your critical supplies and get in all required supplies. (Beverages, Drinking water etc.,)</t>
  </si>
  <si>
    <t>Start the Business operations by conveying tribute to front line warrior’s entire facility team, security, housekeeping and other essential service providers who worked selfl essly, tirelessly during emergency and critical hours.</t>
  </si>
  <si>
    <t>Deployment of hand sanitisers and wearing masks until the normalcy resumes strict instructions to be passed out to all employees and for all service providers for effective usage.</t>
  </si>
  <si>
    <t>Take an initiative and do a health screening of all employees by conducting a medical camp in coordination with your HR team</t>
  </si>
  <si>
    <t>Checking of all common critical amenities like lifts, DG, HVAC, UPS and Hydrant systems and Jockey pumps including fi lters and chiller water levels and refi ll the fresh water for proper functionality due to long time shutdown. Include your water dispensers as well.</t>
  </si>
  <si>
    <t>Increase Pest control frequency. If it is carpet flooring, take a call!</t>
  </si>
  <si>
    <t>Encourage employees to bring their own food and plan at their seats itself for time being.</t>
  </si>
  <si>
    <t>Verify whether face mask are available for following pandemic response and management personnel within each facility: 1. Isolation team members 2. Disinfection team members 3. Security Staff 4. Housekeeping Staff 5. Those with broad exposure total shopping centre employees (e.g. cafeteria workers)</t>
  </si>
  <si>
    <t xml:space="preserve">Where is the Isolation Room Available? The isolation room should be an exterior room (building or portable structure). If not, then an enclosed area away from the general population can be used. It should be in a segregated area which is not frequented by outsiders. </t>
  </si>
  <si>
    <t>Are Restricted customer entry norms implemented as per the norms, prevailing from time to time?
(Citizens above the age of 65 and below the age of 10 and pregnant ladies will be discouraged from entering to the Shopping Centre. )</t>
  </si>
  <si>
    <t>Are barriers are in place to prevent anyone from missing screening protocol?</t>
  </si>
  <si>
    <t>Are Material In / out approval request shifted from physical to digital methods?</t>
  </si>
  <si>
    <t>Are the Invoices / bills distribution process shifted completely to digital methods?</t>
  </si>
  <si>
    <t>Are Permit to Work (PTW) process reviewed to ensure safe distancing norms?</t>
  </si>
  <si>
    <t>Is 100% PPE’s protocol adhered by all manpower at site specially hand gloves &amp; mask to maintain worker self- hygiene standard also to avoid touch impression in common / public area also to avoid any kind of infection to each other’s.?</t>
  </si>
  <si>
    <t>Are Parking staff placed at designated places only after considering social distancing of COVID-19?</t>
  </si>
  <si>
    <t>Is it ensured that only 50% capacity is utilized for car and two-wheeler parking. Is every alternate car parking slot closed. Are aAlternate bays of Parking used?</t>
  </si>
  <si>
    <t>Is Implementation of non-touch security technology, such as X-ray scanners, only high quality HHMD, high range DFMD, temperature guns utilised?</t>
  </si>
  <si>
    <t>Travel restrictions on Domestic travel and Overseas travel to be extended as per government guidelines</t>
  </si>
  <si>
    <t>"0" if valid document NA</t>
  </si>
  <si>
    <t>"4" if valid document available</t>
  </si>
  <si>
    <t xml:space="preserve">Check allocation standard:-
4 – If (+/-) 10% deviation in allocation standard
3 – If (+/-) 11%-20% deviation in allocation standard
2 – If (+/-) 21%-30% deviation in allocation standard
1 – If (+/-) 31%-40% deviation in allocation standard
0 – If (+/-) 41%-50% deviation in allocation standard
</t>
  </si>
  <si>
    <t>Check for the SOP / Manual / Policy document; last 3 amendments in code of conduct manual
Check for JD of last five hirings and their Qualification documents</t>
  </si>
  <si>
    <t>Copy of appointment letter, ECC manual / induction report at least five inductions</t>
  </si>
  <si>
    <t>Training records</t>
  </si>
  <si>
    <t>Training records, staff interview &amp; on site audit</t>
  </si>
  <si>
    <t>On site audit</t>
  </si>
  <si>
    <t>photo of facade</t>
  </si>
  <si>
    <t>Scan of website/page</t>
  </si>
  <si>
    <t>Audit at least 3 advertisements</t>
  </si>
  <si>
    <t>Onsite audit; staff interview; photos of audited places/signage/displayed certificates etc</t>
  </si>
  <si>
    <t>Check the concerned certificates</t>
  </si>
  <si>
    <t>check at least 5 VRFs with all suportings/code of conduct manual/copy of last vendor audit report, if applicable</t>
  </si>
  <si>
    <t>Random inventory check</t>
  </si>
  <si>
    <t>Standards for vendor' document/vendor report, if applicable</t>
  </si>
  <si>
    <t>Product quality standards' document</t>
  </si>
  <si>
    <t>SOP/manual/policy document + staff interview</t>
  </si>
  <si>
    <t>SOP/manual/policy document + staff interview; onsite audit of business/transaction invoices; related system reports</t>
  </si>
  <si>
    <t>Name &amp; contact detail; copy of security policy; on site audit</t>
  </si>
  <si>
    <t>Onsite verification of applicable certificates/documents</t>
  </si>
  <si>
    <t xml:space="preserve">IT security policy; On site IT security audit including passwords; staff interview; applicable certificates/documents </t>
  </si>
  <si>
    <t>IT SOP/manual/policy document</t>
  </si>
  <si>
    <t>Guest service/helpline contact detail such as contact nos./email address</t>
  </si>
  <si>
    <t>website audit</t>
  </si>
  <si>
    <t>on site audit</t>
  </si>
  <si>
    <t>Complaints resolution process document; list of complaints of last six months with detail of actions taken for closure</t>
  </si>
  <si>
    <t>Records of at least last three treatments</t>
  </si>
  <si>
    <t>Inventory audit</t>
  </si>
  <si>
    <t>Check related documents</t>
  </si>
  <si>
    <t>Check licenses of all drivers</t>
  </si>
  <si>
    <t>Audit Score Points (only one score to be entered)</t>
  </si>
  <si>
    <t>Digitisation,wherever applicable, of all important documents to avoid frequent handling of originals and ensuring auto-monitoring</t>
  </si>
  <si>
    <t>undergoing all mandatory tests/audits, wherever required, in regard to applicable certification/s &amp; investigation/s by concerned authorities/agencies</t>
  </si>
  <si>
    <t>preparing, implementing HIRA as per site requirement and taking necessary actions in the same regard, whenever required</t>
  </si>
  <si>
    <t>Government guidelines/SCAI SOPs</t>
  </si>
  <si>
    <t>Fire &amp; Safety Head (FSH) is aware of how to ensure the wellness of all employees, tenants' staff &amp; guests and the overall emergency preparedness and response plan, ensuring alignment with company’s E/PRT</t>
  </si>
  <si>
    <t>On site audit/Check relevant document</t>
  </si>
  <si>
    <r>
      <rPr>
        <b/>
        <sz val="11"/>
        <color theme="1"/>
        <rFont val="Calibri"/>
        <family val="2"/>
        <scheme val="minor"/>
      </rPr>
      <t>Developer-related-</t>
    </r>
    <r>
      <rPr>
        <sz val="11"/>
        <color theme="1"/>
        <rFont val="Calibri"/>
        <family val="2"/>
        <scheme val="minor"/>
      </rPr>
      <t>PAN, Compnay/RERA registration, tax certificate, CIN, TIN, GST, TAN etc.</t>
    </r>
  </si>
  <si>
    <r>
      <rPr>
        <b/>
        <sz val="11"/>
        <color theme="1"/>
        <rFont val="Calibri"/>
        <family val="2"/>
        <scheme val="minor"/>
      </rPr>
      <t>Land-related-</t>
    </r>
    <r>
      <rPr>
        <sz val="11"/>
        <color theme="1"/>
        <rFont val="Calibri"/>
        <family val="2"/>
        <scheme val="minor"/>
      </rPr>
      <t>Ownership, plot registration, clearance from concerned authorities, Non encumbrance certificate, Search Report, Mutation documents</t>
    </r>
  </si>
  <si>
    <r>
      <rPr>
        <b/>
        <sz val="11"/>
        <color theme="1"/>
        <rFont val="Calibri"/>
        <family val="2"/>
        <scheme val="minor"/>
      </rPr>
      <t>Project-related-</t>
    </r>
    <r>
      <rPr>
        <sz val="11"/>
        <color theme="1"/>
        <rFont val="Calibri"/>
        <family val="2"/>
        <scheme val="minor"/>
      </rPr>
      <t>RERA registration, approval, structure/architectural plan, blueprint, measurements, FAR, electricity &amp; water connection, completion certificates etc.</t>
    </r>
  </si>
  <si>
    <r>
      <rPr>
        <b/>
        <sz val="11"/>
        <color theme="1"/>
        <rFont val="Calibri"/>
        <family val="2"/>
        <scheme val="minor"/>
      </rPr>
      <t>Agreements-</t>
    </r>
    <r>
      <rPr>
        <sz val="11"/>
        <color theme="1"/>
        <rFont val="Calibri"/>
        <family val="2"/>
        <scheme val="minor"/>
      </rPr>
      <t>Tenancy/lease/CAM agreements; other agreements with vendors, business associates etc.</t>
    </r>
  </si>
  <si>
    <r>
      <rPr>
        <b/>
        <sz val="11"/>
        <color theme="1"/>
        <rFont val="Calibri"/>
        <family val="2"/>
        <scheme val="minor"/>
      </rPr>
      <t>Contracts-</t>
    </r>
    <r>
      <rPr>
        <sz val="11"/>
        <color theme="1"/>
        <rFont val="Calibri"/>
        <family val="2"/>
        <scheme val="minor"/>
      </rPr>
      <t>AMCs of equipments, machines, hardware, fixture, fittings etc.; Third party contracts for Housekeeping, security, helpers, manpower etc; Provident Fund documents from vendors</t>
    </r>
  </si>
  <si>
    <r>
      <rPr>
        <b/>
        <sz val="11"/>
        <color theme="1"/>
        <rFont val="Calibri"/>
        <family val="2"/>
        <scheme val="minor"/>
      </rPr>
      <t>Authorisation documents-</t>
    </r>
    <r>
      <rPr>
        <sz val="11"/>
        <color theme="1"/>
        <rFont val="Calibri"/>
        <family val="2"/>
        <scheme val="minor"/>
      </rPr>
      <t>Licenses/Certificates/Permits etc. to install, use &amp; operate DG set, fire safety, AC ducting, electrical, drinking water, F&amp;B, Shop &amp; establishment, operational hours, Municipal authority, parking, pollution, environment...(such as Fire NOC, FSSAI, Lift/ Escalator Certificates etc.)</t>
    </r>
  </si>
  <si>
    <r>
      <rPr>
        <b/>
        <sz val="11"/>
        <color theme="1"/>
        <rFont val="Calibri"/>
        <family val="2"/>
        <scheme val="minor"/>
      </rPr>
      <t>General documents-</t>
    </r>
    <r>
      <rPr>
        <sz val="11"/>
        <color theme="1"/>
        <rFont val="Calibri"/>
        <family val="2"/>
        <scheme val="minor"/>
      </rPr>
      <t>Other applicable statutory documents related to employee, business, product/service, sales, marketing, asset management etc.</t>
    </r>
  </si>
  <si>
    <t>SOP/manual/policy document/on site audit</t>
  </si>
  <si>
    <t>On site audit/ most recent Ad copies</t>
  </si>
  <si>
    <t xml:space="preserve">On site audit </t>
  </si>
  <si>
    <t>On site audit in reference to SCAI SOPs</t>
  </si>
  <si>
    <t>SECURITY CHECK POINTS POST LOCKDOWN</t>
  </si>
  <si>
    <t>OTHER POINTS TO BE FOLLOWED AND LOOKED AT:</t>
  </si>
  <si>
    <t>HK team provided with safety gears (Gloves, Mask,) and trained to conduct the proper sanitisation of all common customer touch points?</t>
  </si>
  <si>
    <t>Manpower:</t>
  </si>
  <si>
    <t>Are Selected manpower based upon their health check-up standard allowed at site to perform routine work i.e. Agency, Service provider, OEM team, Fit out / contractual manpower etc. ?</t>
  </si>
  <si>
    <t xml:space="preserve">Method:
</t>
  </si>
  <si>
    <t xml:space="preserve">Are the Technical manpower movement restricted from its designated area? Movement can be done only with Shift Engineer / technical manager approval or in case of any emergency. </t>
  </si>
  <si>
    <t>Are Health check of all critical equipment done through their respective OEM’s?</t>
  </si>
  <si>
    <t>Machines</t>
  </si>
  <si>
    <t>Safety:</t>
  </si>
  <si>
    <t>Is COVID-19 HIRA must prepared as per site requirement wise. ?</t>
  </si>
  <si>
    <t>Material Gate:</t>
  </si>
  <si>
    <t>Are the staff deployed at gate using PPS's (Mask and Gloves)</t>
  </si>
  <si>
    <t>Security Equipments:</t>
  </si>
  <si>
    <t xml:space="preserve">Is Health check-up of all security equipment’s (HHMD, X-ray, DFMD, Etc.) done before shopping centre reopening? </t>
  </si>
  <si>
    <t>Is Proper training on safety procedures of COVID-19 imparted to security staffs?</t>
  </si>
  <si>
    <t>Parking &amp; Security:</t>
  </si>
  <si>
    <t>Is each parking area/floor managed by three sec urity guards and traffi c wardens, based on their health check-up and site requirement.?</t>
  </si>
  <si>
    <t>Standard Operation Procedure for Parking Operations:</t>
  </si>
  <si>
    <t xml:space="preserve">Any Proper training on safety procedures of COVID-19 conduc ted for all parking staff before the Shopping Centre reopening.?
</t>
  </si>
  <si>
    <t>Are Food courts &amp; Restaurants seating reduced and tables placed at a distance to adhere to soc ial distanc ing norms.?Is minimum gap of 6 feet between two table and High chairs placed in a gap of 6 feet.?</t>
  </si>
  <si>
    <t>Food Court &amp; Restaurants:</t>
  </si>
  <si>
    <t>Is Checking hygiene and health of all Food court staff be done?</t>
  </si>
  <si>
    <t>Is it ensured that Ensuring that food court operators follow FSSAI standards?</t>
  </si>
  <si>
    <t>ix.</t>
  </si>
  <si>
    <t>x.</t>
  </si>
  <si>
    <t>xi.</t>
  </si>
  <si>
    <t>Are all common areas including parking, toilets, pantries, etc. deep cleaned &amp; sanitised at least thrice, before the shopping centre is opened for the customers.?</t>
  </si>
  <si>
    <t>Housekeeping:</t>
  </si>
  <si>
    <t>Communication Strategy for Customers &amp; Retailers:</t>
  </si>
  <si>
    <t>Are Advisory creativesplaced at all entrances and in the common area at multiple locations.?</t>
  </si>
  <si>
    <t>Shopping Centre radio/ PA will broadcast the new social distancing norms regularly using a brief but educative script.</t>
  </si>
  <si>
    <t>Seating arrangements will be withdrawn temporarily.</t>
  </si>
  <si>
    <t>There will be no Shopping Centre events or promotions in the Shopping Centre currently thereby reducing crowding by a great extent in the common areas. In case there are specifi c event areas, the same will be cordoned off.</t>
  </si>
  <si>
    <t>Communicate to the customers all the safeguards and precautionary measures taken at the shopping centre, with the goal that they will certainly visit the shopping centre. This should be possible through various mediums, for example, Print, Radio, OOH, Social Media, and so on.</t>
  </si>
  <si>
    <t>Create a video and run it on the shopping centre site, shopping centre AV screens, and social media platforms, to inform customers on health &amp; safety measures taken at the shopping centre.</t>
  </si>
  <si>
    <t>Place informative standees at key locations in the shopping centre educating about health &amp; safety measures taken against COVID-19.</t>
  </si>
  <si>
    <t>Shopping centre Do’s and Don’ts guidelines (Post COVID–19) to be uploaded on social media platforms.</t>
  </si>
  <si>
    <t>Social separating foot mark stickers to be placed in areas, for example, shopping centre Entrance, Elevators, Escalators, Travellators, and so on to guarantee that social distancing is followed inside the shopping centre by all guests.</t>
  </si>
  <si>
    <t>Well Planned “Welcome back” campaign to be run on the social media platforms before the shopping centre reopening.</t>
  </si>
  <si>
    <t>Latest customer engagement technologies to be explored:-
*Live streaming services for brands wanting to entertain and inform customers as much as sell to them.
*Professionals to offer online livestream training sessions and at-home workouts to enhance the customer experience.
*Virtual “try-on” videos.
*Virtual reality (VR) shopping.</t>
  </si>
  <si>
    <t>General Important Points:</t>
  </si>
  <si>
    <t>xii.</t>
  </si>
  <si>
    <t>xiii.</t>
  </si>
  <si>
    <t>xiv.</t>
  </si>
  <si>
    <t>xv.</t>
  </si>
  <si>
    <t>xvi.</t>
  </si>
  <si>
    <t>Food Court:</t>
  </si>
  <si>
    <t>p.</t>
  </si>
  <si>
    <t>Customer Help Desk:</t>
  </si>
  <si>
    <t>Are Social distancing stickers in front of desk placed to maintain distance. ?</t>
  </si>
  <si>
    <t>Are Plexiglass screens installed at the customer help desk.?</t>
  </si>
  <si>
    <t>Washrooms:</t>
  </si>
  <si>
    <t>Are Adequate ﬂoor markings done near washrooms to ensure that there is no crowding. ?</t>
  </si>
  <si>
    <t>Are the number of urinals reduced by 50%. ?</t>
  </si>
  <si>
    <t>Are Proper advisories displayed at all washroom entrance?</t>
  </si>
  <si>
    <t>Is one attendant in each of the wash room deployed to monitor the compliance. ?</t>
  </si>
  <si>
    <t>Standard score</t>
  </si>
  <si>
    <t>Covid related MA</t>
  </si>
  <si>
    <t>Mystery Audit reference</t>
  </si>
  <si>
    <t>Normal time MA#</t>
  </si>
  <si>
    <t>Normal time MA# is inclusive of audit points applicable to Foodcourt &amp; Cinema audit</t>
  </si>
  <si>
    <t>CB Audit reference</t>
  </si>
  <si>
    <t>Trust 153</t>
  </si>
</sst>
</file>

<file path=xl/styles.xml><?xml version="1.0" encoding="utf-8"?>
<styleSheet xmlns="http://schemas.openxmlformats.org/spreadsheetml/2006/main">
  <numFmts count="5">
    <numFmt numFmtId="43" formatCode="_ * #,##0.00_ ;_ * \-#,##0.00_ ;_ * &quot;-&quot;??_ ;_ @_ "/>
    <numFmt numFmtId="164" formatCode="_(* #,##0.0_);_(* \(#,##0.0\);_(* &quot;-&quot;??_);_(@_)"/>
    <numFmt numFmtId="165" formatCode="_(* #,##0_);_(* \(#,##0\);_(* &quot;-&quot;??_);_(@_)"/>
    <numFmt numFmtId="166" formatCode="0.0%"/>
    <numFmt numFmtId="167" formatCode="0.0"/>
  </numFmts>
  <fonts count="32">
    <font>
      <sz val="11"/>
      <color theme="1"/>
      <name val="Calibri"/>
      <family val="2"/>
      <scheme val="minor"/>
    </font>
    <font>
      <b/>
      <sz val="11"/>
      <color theme="1"/>
      <name val="Calibri"/>
      <family val="2"/>
      <scheme val="minor"/>
    </font>
    <font>
      <sz val="10"/>
      <color theme="1"/>
      <name val="Arial"/>
      <family val="2"/>
    </font>
    <font>
      <sz val="8"/>
      <color rgb="FF000000"/>
      <name val="Arial"/>
      <family val="2"/>
    </font>
    <font>
      <b/>
      <u/>
      <sz val="14"/>
      <color theme="1"/>
      <name val="Calibri"/>
      <family val="2"/>
      <scheme val="minor"/>
    </font>
    <font>
      <sz val="11"/>
      <color rgb="FF0070C0"/>
      <name val="Calibri"/>
      <family val="2"/>
      <scheme val="minor"/>
    </font>
    <font>
      <sz val="11"/>
      <color theme="9" tint="-0.249977111117893"/>
      <name val="Calibri"/>
      <family val="2"/>
      <scheme val="minor"/>
    </font>
    <font>
      <b/>
      <sz val="11"/>
      <color rgb="FF0070C0"/>
      <name val="Calibri"/>
      <family val="2"/>
      <scheme val="minor"/>
    </font>
    <font>
      <b/>
      <sz val="11"/>
      <color theme="9" tint="-0.249977111117893"/>
      <name val="Calibri"/>
      <family val="2"/>
      <scheme val="minor"/>
    </font>
    <font>
      <sz val="8"/>
      <color theme="1"/>
      <name val="Arial"/>
      <family val="2"/>
    </font>
    <font>
      <b/>
      <sz val="8"/>
      <color theme="1"/>
      <name val="Arial"/>
      <family val="2"/>
    </font>
    <font>
      <sz val="8"/>
      <color theme="1"/>
      <name val="Wingdings"/>
      <charset val="2"/>
    </font>
    <font>
      <sz val="7"/>
      <color theme="1"/>
      <name val="Times New Roman"/>
      <family val="1"/>
    </font>
    <font>
      <i/>
      <sz val="10"/>
      <color theme="1"/>
      <name val="Calibri"/>
      <family val="2"/>
      <scheme val="minor"/>
    </font>
    <font>
      <b/>
      <sz val="11"/>
      <color rgb="FF00B050"/>
      <name val="Calibri"/>
      <family val="2"/>
      <scheme val="minor"/>
    </font>
    <font>
      <b/>
      <sz val="11"/>
      <color rgb="FF000000"/>
      <name val="Calibri"/>
      <family val="2"/>
      <scheme val="minor"/>
    </font>
    <font>
      <sz val="11"/>
      <color rgb="FF000000"/>
      <name val="Calibri"/>
      <family val="2"/>
      <scheme val="minor"/>
    </font>
    <font>
      <u/>
      <sz val="11"/>
      <color theme="10"/>
      <name val="Calibri"/>
      <family val="2"/>
    </font>
    <font>
      <i/>
      <sz val="9"/>
      <color theme="1"/>
      <name val="Calibri"/>
      <family val="2"/>
      <scheme val="minor"/>
    </font>
    <font>
      <b/>
      <sz val="14"/>
      <color rgb="FF000000"/>
      <name val="Calibri"/>
      <family val="2"/>
      <scheme val="minor"/>
    </font>
    <font>
      <b/>
      <u/>
      <sz val="11"/>
      <color rgb="FFFF0000"/>
      <name val="Calibri"/>
      <family val="2"/>
      <scheme val="minor"/>
    </font>
    <font>
      <sz val="11"/>
      <color theme="1"/>
      <name val="Calibri"/>
      <family val="2"/>
      <scheme val="minor"/>
    </font>
    <font>
      <b/>
      <sz val="10"/>
      <name val="Arial"/>
      <family val="2"/>
    </font>
    <font>
      <sz val="10"/>
      <name val="Arial"/>
      <family val="2"/>
    </font>
    <font>
      <b/>
      <sz val="10"/>
      <color theme="1"/>
      <name val="Arial"/>
      <family val="2"/>
    </font>
    <font>
      <b/>
      <sz val="10"/>
      <color theme="0"/>
      <name val="Arial"/>
      <family val="2"/>
    </font>
    <font>
      <sz val="11"/>
      <color indexed="10"/>
      <name val="Arial"/>
      <family val="2"/>
    </font>
    <font>
      <sz val="11"/>
      <name val="Calibri"/>
      <family val="2"/>
      <scheme val="minor"/>
    </font>
    <font>
      <b/>
      <sz val="11"/>
      <name val="Calibri"/>
      <family val="2"/>
      <scheme val="minor"/>
    </font>
    <font>
      <sz val="11"/>
      <color theme="10"/>
      <name val="Calibri"/>
      <family val="2"/>
      <scheme val="minor"/>
    </font>
    <font>
      <b/>
      <u/>
      <sz val="11"/>
      <color rgb="FF000000"/>
      <name val="Calibri"/>
      <family val="2"/>
      <scheme val="minor"/>
    </font>
    <font>
      <i/>
      <sz val="10"/>
      <color rgb="FF000000"/>
      <name val="Calibri"/>
      <family val="2"/>
      <scheme val="minor"/>
    </font>
  </fonts>
  <fills count="14">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1"/>
        <bgColor indexed="64"/>
      </patternFill>
    </fill>
    <fill>
      <patternFill patternType="solid">
        <fgColor theme="6" tint="0.59999389629810485"/>
        <bgColor indexed="64"/>
      </patternFill>
    </fill>
    <fill>
      <patternFill patternType="solid">
        <fgColor rgb="FFFF66FF"/>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rgb="FFFFFF00"/>
        <bgColor indexed="64"/>
      </patternFill>
    </fill>
    <fill>
      <patternFill patternType="solid">
        <fgColor theme="8" tint="0.39997558519241921"/>
        <bgColor indexed="64"/>
      </patternFill>
    </fill>
    <fill>
      <patternFill patternType="solid">
        <fgColor theme="2" tint="-0.249977111117893"/>
        <bgColor indexed="64"/>
      </patternFill>
    </fill>
  </fills>
  <borders count="25">
    <border>
      <left/>
      <right/>
      <top/>
      <bottom/>
      <diagonal/>
    </border>
    <border>
      <left style="medium">
        <color auto="1"/>
      </left>
      <right style="thin">
        <color auto="1"/>
      </right>
      <top/>
      <bottom style="thin">
        <color auto="1"/>
      </bottom>
      <diagonal/>
    </border>
    <border>
      <left style="medium">
        <color auto="1"/>
      </left>
      <right style="thin">
        <color auto="1"/>
      </right>
      <top style="medium">
        <color auto="1"/>
      </top>
      <bottom style="medium">
        <color auto="1"/>
      </bottom>
      <diagonal/>
    </border>
    <border>
      <left style="medium">
        <color auto="1"/>
      </left>
      <right/>
      <top/>
      <bottom/>
      <diagonal/>
    </border>
    <border>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9">
    <xf numFmtId="0" fontId="0" fillId="0" borderId="0"/>
    <xf numFmtId="0" fontId="2" fillId="0" borderId="0"/>
    <xf numFmtId="0" fontId="2" fillId="0" borderId="0"/>
    <xf numFmtId="0" fontId="2" fillId="0" borderId="0"/>
    <xf numFmtId="0" fontId="2" fillId="0" borderId="0"/>
    <xf numFmtId="0" fontId="2" fillId="0" borderId="0"/>
    <xf numFmtId="0" fontId="17" fillId="0" borderId="0" applyNumberFormat="0" applyFill="0" applyBorder="0" applyAlignment="0" applyProtection="0">
      <alignment vertical="top"/>
      <protection locked="0"/>
    </xf>
    <xf numFmtId="43" fontId="21" fillId="0" borderId="0" applyFont="0" applyFill="0" applyBorder="0" applyAlignment="0" applyProtection="0"/>
    <xf numFmtId="0" fontId="2" fillId="0" borderId="0"/>
  </cellStyleXfs>
  <cellXfs count="216">
    <xf numFmtId="0" fontId="0" fillId="0" borderId="0" xfId="0"/>
    <xf numFmtId="0" fontId="0" fillId="0" borderId="0" xfId="0" applyAlignment="1">
      <alignment vertical="center" wrapText="1"/>
    </xf>
    <xf numFmtId="0" fontId="1" fillId="0" borderId="0" xfId="0" applyFont="1" applyAlignment="1">
      <alignment vertical="center" wrapText="1"/>
    </xf>
    <xf numFmtId="0" fontId="3" fillId="0" borderId="0" xfId="1" applyFont="1" applyFill="1" applyBorder="1" applyAlignment="1" applyProtection="1">
      <alignment horizontal="left" vertical="center"/>
    </xf>
    <xf numFmtId="0" fontId="0" fillId="0" borderId="0" xfId="0" applyBorder="1"/>
    <xf numFmtId="0" fontId="0" fillId="0" borderId="0" xfId="0" applyFont="1"/>
    <xf numFmtId="0" fontId="0" fillId="0" borderId="0" xfId="0" applyAlignment="1">
      <alignment horizontal="right" vertical="center" wrapText="1"/>
    </xf>
    <xf numFmtId="0" fontId="6" fillId="0" borderId="0" xfId="0" applyFont="1" applyAlignment="1">
      <alignment horizontal="right" vertical="center" wrapText="1"/>
    </xf>
    <xf numFmtId="0" fontId="9" fillId="0" borderId="0" xfId="3" applyFont="1" applyAlignment="1" applyProtection="1">
      <protection locked="0"/>
    </xf>
    <xf numFmtId="0" fontId="11" fillId="0" borderId="0" xfId="3" applyFont="1" applyAlignment="1" applyProtection="1">
      <alignment horizontal="left" vertical="center"/>
      <protection locked="0"/>
    </xf>
    <xf numFmtId="0" fontId="9" fillId="0" borderId="0" xfId="3" applyFont="1" applyBorder="1" applyAlignment="1" applyProtection="1">
      <alignment vertical="center"/>
      <protection locked="0"/>
    </xf>
    <xf numFmtId="0" fontId="10" fillId="0" borderId="0" xfId="4" applyFont="1" applyProtection="1">
      <protection locked="0"/>
    </xf>
    <xf numFmtId="0" fontId="9" fillId="0" borderId="0" xfId="4" applyFont="1" applyProtection="1">
      <protection locked="0"/>
    </xf>
    <xf numFmtId="0" fontId="11" fillId="0" borderId="0" xfId="4" applyFont="1" applyAlignment="1" applyProtection="1">
      <alignment horizontal="left" vertical="center" indent="4"/>
      <protection locked="0"/>
    </xf>
    <xf numFmtId="0" fontId="0" fillId="0" borderId="0" xfId="0" applyAlignment="1">
      <alignment vertical="center"/>
    </xf>
    <xf numFmtId="0" fontId="14" fillId="0" borderId="0" xfId="0" applyFont="1" applyAlignment="1">
      <alignment horizontal="left"/>
    </xf>
    <xf numFmtId="0" fontId="15" fillId="2" borderId="0" xfId="0" applyFont="1" applyFill="1" applyBorder="1" applyAlignment="1">
      <alignment horizontal="center" vertical="center" wrapText="1"/>
    </xf>
    <xf numFmtId="0" fontId="0" fillId="0" borderId="0" xfId="0" applyFont="1" applyBorder="1"/>
    <xf numFmtId="0" fontId="0" fillId="0" borderId="0" xfId="0" applyAlignment="1">
      <alignment horizontal="center"/>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horizontal="right"/>
    </xf>
    <xf numFmtId="0" fontId="0" fillId="0" borderId="0" xfId="0" applyAlignment="1">
      <alignment horizontal="center" vertical="center"/>
    </xf>
    <xf numFmtId="0" fontId="0" fillId="0" borderId="0" xfId="0" applyAlignment="1">
      <alignment horizontal="left"/>
    </xf>
    <xf numFmtId="0" fontId="1" fillId="0" borderId="0" xfId="0" applyFont="1"/>
    <xf numFmtId="0" fontId="20" fillId="0" borderId="0" xfId="0" applyFont="1"/>
    <xf numFmtId="0" fontId="0" fillId="0" borderId="4" xfId="0" applyBorder="1"/>
    <xf numFmtId="0" fontId="22" fillId="0" borderId="3" xfId="0" applyFont="1" applyBorder="1"/>
    <xf numFmtId="0" fontId="22" fillId="0" borderId="3" xfId="0" applyFont="1" applyBorder="1" applyAlignment="1">
      <alignment horizontal="left"/>
    </xf>
    <xf numFmtId="0" fontId="22" fillId="0" borderId="0" xfId="0" applyFont="1" applyBorder="1" applyAlignment="1">
      <alignment horizontal="center"/>
    </xf>
    <xf numFmtId="0" fontId="22" fillId="3" borderId="2" xfId="0" applyFont="1" applyFill="1" applyBorder="1" applyAlignment="1">
      <alignment horizontal="center" vertical="center" wrapText="1"/>
    </xf>
    <xf numFmtId="0" fontId="22" fillId="3" borderId="5" xfId="0" applyFont="1" applyFill="1" applyBorder="1" applyAlignment="1">
      <alignment vertical="center" wrapText="1"/>
    </xf>
    <xf numFmtId="0" fontId="23" fillId="0" borderId="6" xfId="0" applyFont="1" applyBorder="1" applyAlignment="1">
      <alignment horizontal="center" vertical="center"/>
    </xf>
    <xf numFmtId="0" fontId="0" fillId="0" borderId="4" xfId="0" applyBorder="1" applyAlignment="1">
      <alignment vertical="center"/>
    </xf>
    <xf numFmtId="0" fontId="0" fillId="0" borderId="7" xfId="0" applyBorder="1" applyAlignment="1">
      <alignment vertical="center" wrapText="1"/>
    </xf>
    <xf numFmtId="0" fontId="0" fillId="0" borderId="9" xfId="0" applyBorder="1" applyAlignment="1">
      <alignment horizontal="center" vertical="center"/>
    </xf>
    <xf numFmtId="0" fontId="0" fillId="0" borderId="10" xfId="0" applyBorder="1" applyAlignment="1">
      <alignment vertical="center"/>
    </xf>
    <xf numFmtId="0" fontId="0" fillId="0" borderId="11" xfId="0" applyBorder="1" applyAlignment="1">
      <alignment vertical="center" wrapText="1"/>
    </xf>
    <xf numFmtId="0" fontId="0" fillId="4" borderId="11" xfId="0" applyFill="1" applyBorder="1" applyAlignment="1">
      <alignment vertical="center" wrapText="1"/>
    </xf>
    <xf numFmtId="0" fontId="0" fillId="0" borderId="10" xfId="0" applyBorder="1" applyAlignment="1">
      <alignment vertical="center" wrapText="1"/>
    </xf>
    <xf numFmtId="0" fontId="0" fillId="0" borderId="12" xfId="0" applyBorder="1" applyAlignment="1">
      <alignment horizontal="center" vertical="center"/>
    </xf>
    <xf numFmtId="0" fontId="0" fillId="0" borderId="13" xfId="0" applyBorder="1" applyAlignment="1">
      <alignment vertical="center"/>
    </xf>
    <xf numFmtId="0" fontId="0" fillId="0" borderId="14" xfId="0" applyBorder="1" applyAlignment="1">
      <alignment vertical="center" wrapText="1"/>
    </xf>
    <xf numFmtId="0" fontId="0" fillId="5" borderId="11" xfId="0" applyFill="1" applyBorder="1" applyAlignment="1">
      <alignment vertical="center" wrapText="1"/>
    </xf>
    <xf numFmtId="0" fontId="25" fillId="6" borderId="15" xfId="0" applyFont="1" applyFill="1" applyBorder="1" applyAlignment="1">
      <alignment horizontal="center" vertical="center" wrapText="1"/>
    </xf>
    <xf numFmtId="0" fontId="25" fillId="6" borderId="14" xfId="0" applyFont="1" applyFill="1" applyBorder="1" applyAlignment="1">
      <alignment vertical="center" wrapText="1"/>
    </xf>
    <xf numFmtId="0" fontId="22" fillId="0" borderId="0" xfId="0" applyFont="1" applyBorder="1"/>
    <xf numFmtId="0" fontId="26" fillId="0" borderId="0" xfId="0" applyFont="1" applyAlignment="1">
      <alignment vertical="center" wrapText="1"/>
    </xf>
    <xf numFmtId="0" fontId="0" fillId="0" borderId="0" xfId="0" applyBorder="1" applyAlignment="1">
      <alignment wrapText="1"/>
    </xf>
    <xf numFmtId="0" fontId="0" fillId="0" borderId="0" xfId="0" applyAlignment="1" applyProtection="1">
      <alignment horizontal="center"/>
    </xf>
    <xf numFmtId="0" fontId="0" fillId="0" borderId="0" xfId="0" applyProtection="1"/>
    <xf numFmtId="0" fontId="22" fillId="3" borderId="16" xfId="0" applyFont="1" applyFill="1" applyBorder="1" applyAlignment="1" applyProtection="1">
      <alignment vertical="center"/>
    </xf>
    <xf numFmtId="0" fontId="24" fillId="3" borderId="17" xfId="0" applyFont="1" applyFill="1" applyBorder="1" applyAlignment="1" applyProtection="1">
      <alignment horizontal="center" vertical="center" wrapText="1"/>
    </xf>
    <xf numFmtId="0" fontId="22" fillId="3" borderId="18" xfId="0" applyFont="1" applyFill="1" applyBorder="1" applyAlignment="1" applyProtection="1">
      <alignment horizontal="center" vertical="center" wrapText="1"/>
    </xf>
    <xf numFmtId="0" fontId="24" fillId="3" borderId="18" xfId="0" applyFont="1" applyFill="1" applyBorder="1" applyAlignment="1" applyProtection="1">
      <alignment horizontal="center" vertical="center" wrapText="1"/>
    </xf>
    <xf numFmtId="0" fontId="24" fillId="3" borderId="7" xfId="0" applyFont="1" applyFill="1" applyBorder="1" applyAlignment="1" applyProtection="1">
      <alignment horizontal="center" vertical="center" wrapText="1"/>
    </xf>
    <xf numFmtId="0" fontId="24" fillId="0" borderId="0" xfId="0" applyFont="1" applyAlignment="1" applyProtection="1">
      <alignment vertical="center"/>
    </xf>
    <xf numFmtId="164" fontId="0" fillId="0" borderId="10" xfId="7" applyNumberFormat="1" applyFont="1" applyBorder="1" applyAlignment="1" applyProtection="1">
      <alignment horizontal="center" vertical="center"/>
      <protection hidden="1"/>
    </xf>
    <xf numFmtId="165" fontId="0" fillId="0" borderId="10" xfId="7" applyNumberFormat="1" applyFont="1" applyFill="1" applyBorder="1" applyAlignment="1" applyProtection="1">
      <alignment horizontal="center" vertical="center"/>
      <protection hidden="1"/>
    </xf>
    <xf numFmtId="166" fontId="0" fillId="0" borderId="11" xfId="7" applyNumberFormat="1" applyFont="1" applyBorder="1" applyAlignment="1" applyProtection="1">
      <alignment horizontal="center" vertical="center"/>
      <protection hidden="1"/>
    </xf>
    <xf numFmtId="0" fontId="0" fillId="4" borderId="19" xfId="0" applyFill="1" applyBorder="1" applyAlignment="1" applyProtection="1">
      <alignment vertical="center" wrapText="1"/>
    </xf>
    <xf numFmtId="0" fontId="0" fillId="5" borderId="19" xfId="0" applyFill="1" applyBorder="1" applyAlignment="1" applyProtection="1">
      <alignment vertical="center" wrapText="1"/>
    </xf>
    <xf numFmtId="0" fontId="25" fillId="6" borderId="20" xfId="0" applyFont="1" applyFill="1" applyBorder="1" applyAlignment="1" applyProtection="1">
      <alignment vertical="center"/>
    </xf>
    <xf numFmtId="164" fontId="25" fillId="6" borderId="13" xfId="7" applyNumberFormat="1" applyFont="1" applyFill="1" applyBorder="1" applyAlignment="1" applyProtection="1">
      <alignment horizontal="center" vertical="center"/>
      <protection hidden="1"/>
    </xf>
    <xf numFmtId="165" fontId="25" fillId="6" borderId="13" xfId="7" applyNumberFormat="1" applyFont="1" applyFill="1" applyBorder="1" applyAlignment="1" applyProtection="1">
      <alignment horizontal="center" vertical="center"/>
      <protection hidden="1"/>
    </xf>
    <xf numFmtId="0" fontId="24" fillId="0" borderId="21" xfId="0" applyFont="1" applyBorder="1" applyAlignment="1" applyProtection="1">
      <alignment horizontal="center" wrapText="1"/>
    </xf>
    <xf numFmtId="0" fontId="27" fillId="0" borderId="0" xfId="0" applyFont="1" applyAlignment="1">
      <alignment vertical="center" wrapText="1"/>
    </xf>
    <xf numFmtId="0" fontId="0" fillId="0" borderId="0" xfId="0" applyBorder="1" applyAlignment="1">
      <alignment vertical="center" wrapText="1"/>
    </xf>
    <xf numFmtId="0" fontId="0" fillId="0" borderId="0" xfId="0" applyBorder="1" applyAlignment="1">
      <alignment vertical="center"/>
    </xf>
    <xf numFmtId="0" fontId="0" fillId="0" borderId="0" xfId="0" applyFont="1" applyAlignment="1">
      <alignment vertical="center"/>
    </xf>
    <xf numFmtId="0" fontId="0" fillId="0" borderId="0" xfId="0" applyFont="1" applyAlignment="1">
      <alignment vertical="center" wrapText="1"/>
    </xf>
    <xf numFmtId="0" fontId="4" fillId="4" borderId="0" xfId="0" applyFont="1" applyFill="1"/>
    <xf numFmtId="0" fontId="4" fillId="5" borderId="0" xfId="0" applyFont="1" applyFill="1" applyAlignment="1">
      <alignment vertical="center" wrapText="1"/>
    </xf>
    <xf numFmtId="0" fontId="1" fillId="5" borderId="0" xfId="0" applyFont="1" applyFill="1" applyAlignment="1">
      <alignment vertical="center"/>
    </xf>
    <xf numFmtId="0" fontId="1" fillId="5" borderId="0" xfId="0" applyFont="1" applyFill="1" applyBorder="1" applyAlignment="1">
      <alignment horizontal="center" vertical="center"/>
    </xf>
    <xf numFmtId="0" fontId="4" fillId="4" borderId="0" xfId="0" applyFont="1" applyFill="1" applyAlignment="1">
      <alignment vertical="center"/>
    </xf>
    <xf numFmtId="0" fontId="1" fillId="5" borderId="0" xfId="0" applyFont="1" applyFill="1"/>
    <xf numFmtId="0" fontId="1" fillId="8" borderId="0" xfId="0" applyFont="1" applyFill="1" applyBorder="1" applyAlignment="1">
      <alignment vertical="center" wrapText="1"/>
    </xf>
    <xf numFmtId="0" fontId="1" fillId="7" borderId="0" xfId="0" applyFont="1" applyFill="1" applyBorder="1" applyAlignment="1">
      <alignment horizontal="center" vertical="center"/>
    </xf>
    <xf numFmtId="0" fontId="1" fillId="5" borderId="0" xfId="0" applyFont="1" applyFill="1" applyBorder="1" applyAlignment="1">
      <alignment horizontal="center" vertical="center" wrapText="1"/>
    </xf>
    <xf numFmtId="0" fontId="0" fillId="4" borderId="0" xfId="0" applyFill="1" applyAlignment="1">
      <alignment horizontal="left" vertical="center"/>
    </xf>
    <xf numFmtId="0" fontId="0" fillId="4" borderId="0" xfId="0" applyFill="1" applyAlignment="1">
      <alignment horizontal="center" vertical="center"/>
    </xf>
    <xf numFmtId="0" fontId="0" fillId="4" borderId="0" xfId="0" applyFill="1" applyAlignment="1">
      <alignment vertical="center"/>
    </xf>
    <xf numFmtId="0" fontId="0" fillId="5" borderId="0" xfId="0" applyFill="1" applyAlignment="1">
      <alignment vertical="center"/>
    </xf>
    <xf numFmtId="0" fontId="0" fillId="0" borderId="0" xfId="0" applyFill="1" applyAlignment="1">
      <alignment vertical="center"/>
    </xf>
    <xf numFmtId="0" fontId="1" fillId="0" borderId="0" xfId="0" applyFont="1" applyFill="1" applyAlignment="1">
      <alignment vertical="center"/>
    </xf>
    <xf numFmtId="0" fontId="1" fillId="0" borderId="0" xfId="0" applyFont="1" applyFill="1" applyBorder="1" applyAlignment="1">
      <alignment vertical="center" wrapText="1"/>
    </xf>
    <xf numFmtId="0" fontId="0" fillId="0" borderId="0" xfId="0" applyFill="1" applyBorder="1" applyAlignment="1">
      <alignment vertical="center" wrapText="1"/>
    </xf>
    <xf numFmtId="0" fontId="1" fillId="0" borderId="10" xfId="0" applyFont="1" applyBorder="1" applyAlignment="1">
      <alignment horizontal="left" vertical="center" wrapText="1"/>
    </xf>
    <xf numFmtId="0" fontId="0" fillId="0" borderId="10" xfId="0" applyBorder="1" applyAlignment="1">
      <alignment horizontal="center" vertical="center" wrapText="1"/>
    </xf>
    <xf numFmtId="0" fontId="0" fillId="0" borderId="10" xfId="0" applyBorder="1" applyAlignment="1">
      <alignment horizontal="right" vertical="center" wrapText="1"/>
    </xf>
    <xf numFmtId="0" fontId="0" fillId="0" borderId="10" xfId="0" applyBorder="1" applyAlignment="1">
      <alignment horizontal="center"/>
    </xf>
    <xf numFmtId="0" fontId="18" fillId="0" borderId="10" xfId="0" applyFont="1" applyBorder="1" applyAlignment="1">
      <alignment horizontal="right" vertical="center"/>
    </xf>
    <xf numFmtId="0" fontId="18" fillId="0" borderId="10" xfId="0" applyFont="1" applyBorder="1" applyAlignment="1">
      <alignment horizontal="right" vertical="center" wrapText="1"/>
    </xf>
    <xf numFmtId="0" fontId="0" fillId="0" borderId="10" xfId="0" applyBorder="1" applyAlignment="1">
      <alignment horizontal="center" vertical="center"/>
    </xf>
    <xf numFmtId="0" fontId="5" fillId="0" borderId="10" xfId="0" applyFont="1" applyBorder="1" applyAlignment="1">
      <alignment horizontal="right" vertical="center" wrapText="1"/>
    </xf>
    <xf numFmtId="0" fontId="6" fillId="0" borderId="10" xfId="0" applyFont="1" applyBorder="1" applyAlignment="1">
      <alignment horizontal="right" vertical="center" wrapText="1"/>
    </xf>
    <xf numFmtId="0" fontId="27" fillId="0" borderId="10" xfId="0" applyFont="1" applyBorder="1" applyAlignment="1">
      <alignment horizontal="right" vertical="center" wrapText="1"/>
    </xf>
    <xf numFmtId="0" fontId="27" fillId="0" borderId="10" xfId="0" applyFont="1" applyBorder="1" applyAlignment="1">
      <alignment horizontal="center" vertical="center" wrapText="1"/>
    </xf>
    <xf numFmtId="0" fontId="0" fillId="0" borderId="10" xfId="0" applyBorder="1" applyAlignment="1" applyProtection="1">
      <alignment vertical="center" wrapText="1"/>
      <protection locked="0"/>
    </xf>
    <xf numFmtId="0" fontId="0" fillId="0" borderId="10" xfId="0" applyFont="1" applyBorder="1" applyAlignment="1">
      <alignment horizontal="right" vertical="center" wrapText="1"/>
    </xf>
    <xf numFmtId="0" fontId="0" fillId="0" borderId="10" xfId="0" quotePrefix="1" applyBorder="1" applyAlignment="1">
      <alignment horizontal="left" vertical="center" wrapText="1"/>
    </xf>
    <xf numFmtId="0" fontId="13" fillId="0" borderId="10" xfId="0" applyFont="1" applyBorder="1" applyAlignment="1">
      <alignment horizontal="right" vertical="center" wrapText="1"/>
    </xf>
    <xf numFmtId="0" fontId="0" fillId="0" borderId="10" xfId="0" applyFont="1" applyBorder="1" applyAlignment="1">
      <alignment horizontal="right" vertical="center"/>
    </xf>
    <xf numFmtId="0" fontId="0" fillId="0" borderId="10" xfId="0" applyBorder="1" applyAlignment="1">
      <alignment horizontal="right" wrapText="1"/>
    </xf>
    <xf numFmtId="0" fontId="0" fillId="0" borderId="10" xfId="0" applyBorder="1" applyAlignment="1">
      <alignment horizontal="right" vertical="center"/>
    </xf>
    <xf numFmtId="0" fontId="0" fillId="0" borderId="10" xfId="0" applyBorder="1" applyAlignment="1">
      <alignment horizontal="left" vertical="center" wrapText="1"/>
    </xf>
    <xf numFmtId="0" fontId="0" fillId="0" borderId="10" xfId="0" applyNumberFormat="1" applyBorder="1" applyAlignment="1">
      <alignment horizontal="right" vertical="center" wrapText="1"/>
    </xf>
    <xf numFmtId="0" fontId="15" fillId="2" borderId="0" xfId="0" applyFont="1" applyFill="1" applyBorder="1" applyAlignment="1">
      <alignment horizontal="left" vertical="center" wrapText="1"/>
    </xf>
    <xf numFmtId="0" fontId="15" fillId="0" borderId="0" xfId="0" applyFont="1" applyFill="1" applyBorder="1" applyAlignment="1">
      <alignment horizontal="left" vertical="center" wrapText="1"/>
    </xf>
    <xf numFmtId="0" fontId="0" fillId="0" borderId="0" xfId="0" applyFont="1" applyBorder="1" applyAlignment="1">
      <alignment horizontal="left"/>
    </xf>
    <xf numFmtId="0" fontId="29" fillId="2" borderId="0" xfId="6" applyFont="1" applyFill="1" applyBorder="1" applyAlignment="1" applyProtection="1">
      <alignment horizontal="center" vertical="center" wrapText="1"/>
    </xf>
    <xf numFmtId="0" fontId="0" fillId="0" borderId="0" xfId="0" applyFont="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left" vertical="center"/>
    </xf>
    <xf numFmtId="0" fontId="1" fillId="0" borderId="0" xfId="0" applyFont="1" applyBorder="1" applyAlignment="1">
      <alignment horizontal="left" vertical="center"/>
    </xf>
    <xf numFmtId="0" fontId="1" fillId="0" borderId="0" xfId="0" applyFont="1" applyAlignment="1">
      <alignment horizontal="center"/>
    </xf>
    <xf numFmtId="0" fontId="0" fillId="0" borderId="10" xfId="0" applyFont="1" applyBorder="1" applyAlignment="1">
      <alignment horizontal="center" vertical="center"/>
    </xf>
    <xf numFmtId="0" fontId="16" fillId="2" borderId="10" xfId="0" applyFont="1" applyFill="1" applyBorder="1" applyAlignment="1">
      <alignment horizontal="left" vertical="center" wrapText="1"/>
    </xf>
    <xf numFmtId="0" fontId="30" fillId="2" borderId="10" xfId="0" applyFont="1" applyFill="1" applyBorder="1" applyAlignment="1">
      <alignment horizontal="left" vertical="center" wrapText="1"/>
    </xf>
    <xf numFmtId="0" fontId="13" fillId="0" borderId="10" xfId="0" applyFont="1" applyBorder="1" applyAlignment="1">
      <alignment horizontal="right" vertical="center"/>
    </xf>
    <xf numFmtId="0" fontId="31" fillId="2" borderId="10" xfId="0" applyFont="1" applyFill="1" applyBorder="1" applyAlignment="1">
      <alignment horizontal="right" vertical="center" wrapText="1"/>
    </xf>
    <xf numFmtId="0" fontId="1" fillId="0" borderId="10" xfId="0" applyFont="1" applyBorder="1" applyAlignment="1">
      <alignment horizontal="center"/>
    </xf>
    <xf numFmtId="0" fontId="31" fillId="2" borderId="10" xfId="0" applyNumberFormat="1" applyFont="1" applyFill="1" applyBorder="1" applyAlignment="1">
      <alignment horizontal="right" vertical="center" wrapText="1"/>
    </xf>
    <xf numFmtId="0" fontId="1" fillId="9" borderId="10" xfId="0" applyFont="1" applyFill="1" applyBorder="1" applyAlignment="1">
      <alignment horizontal="left" vertical="center" wrapText="1"/>
    </xf>
    <xf numFmtId="0" fontId="1" fillId="9" borderId="10" xfId="0" applyFont="1" applyFill="1" applyBorder="1" applyAlignment="1">
      <alignment vertical="center" wrapText="1"/>
    </xf>
    <xf numFmtId="0" fontId="0" fillId="10" borderId="0" xfId="0" applyFill="1" applyAlignment="1">
      <alignment horizontal="center" vertical="center"/>
    </xf>
    <xf numFmtId="0" fontId="4" fillId="10" borderId="0" xfId="0" applyFont="1" applyFill="1" applyAlignment="1">
      <alignment vertical="center"/>
    </xf>
    <xf numFmtId="0" fontId="0" fillId="10" borderId="19" xfId="0" applyFill="1" applyBorder="1" applyAlignment="1" applyProtection="1">
      <alignment vertical="center" wrapText="1"/>
    </xf>
    <xf numFmtId="0" fontId="0" fillId="10" borderId="8" xfId="0" applyFill="1" applyBorder="1" applyAlignment="1">
      <alignment vertical="center" wrapText="1"/>
    </xf>
    <xf numFmtId="0" fontId="23" fillId="10" borderId="1" xfId="0" applyFont="1" applyFill="1" applyBorder="1" applyAlignment="1">
      <alignment horizontal="center" vertical="center" wrapText="1"/>
    </xf>
    <xf numFmtId="0" fontId="23" fillId="4" borderId="9" xfId="0" applyFont="1" applyFill="1" applyBorder="1" applyAlignment="1">
      <alignment horizontal="center" vertical="center" wrapText="1"/>
    </xf>
    <xf numFmtId="0" fontId="23" fillId="5" borderId="9" xfId="0" applyFont="1" applyFill="1" applyBorder="1" applyAlignment="1">
      <alignment horizontal="center" vertical="center" wrapText="1"/>
    </xf>
    <xf numFmtId="0" fontId="0" fillId="10" borderId="0" xfId="0" applyFill="1" applyAlignment="1">
      <alignment vertical="center"/>
    </xf>
    <xf numFmtId="0" fontId="4" fillId="10" borderId="0" xfId="0" applyFont="1" applyFill="1" applyAlignment="1">
      <alignment horizontal="center" vertical="center"/>
    </xf>
    <xf numFmtId="0" fontId="1" fillId="10" borderId="0" xfId="0" applyFont="1" applyFill="1" applyAlignment="1">
      <alignment horizontal="left" vertical="center"/>
    </xf>
    <xf numFmtId="0" fontId="19" fillId="10" borderId="0" xfId="0" applyFont="1" applyFill="1" applyBorder="1" applyAlignment="1">
      <alignment horizontal="center" vertical="center" wrapText="1"/>
    </xf>
    <xf numFmtId="0" fontId="1" fillId="9" borderId="10" xfId="0" applyFont="1" applyFill="1" applyBorder="1" applyAlignment="1">
      <alignment horizontal="left" vertical="center"/>
    </xf>
    <xf numFmtId="0" fontId="14" fillId="9" borderId="10" xfId="0" applyFont="1" applyFill="1" applyBorder="1" applyAlignment="1">
      <alignment horizontal="left" vertical="center"/>
    </xf>
    <xf numFmtId="0" fontId="15" fillId="9" borderId="10" xfId="0" applyFont="1" applyFill="1" applyBorder="1" applyAlignment="1">
      <alignment horizontal="left" vertical="center" wrapText="1"/>
    </xf>
    <xf numFmtId="0" fontId="1" fillId="9" borderId="10" xfId="0" applyFont="1" applyFill="1" applyBorder="1" applyAlignment="1">
      <alignment horizontal="left"/>
    </xf>
    <xf numFmtId="0" fontId="1" fillId="9" borderId="10" xfId="0" applyFont="1" applyFill="1" applyBorder="1"/>
    <xf numFmtId="0" fontId="0" fillId="3" borderId="10" xfId="0" applyFill="1" applyBorder="1" applyAlignment="1">
      <alignment vertical="center" wrapText="1"/>
    </xf>
    <xf numFmtId="0" fontId="0" fillId="3" borderId="10" xfId="0" applyFill="1" applyBorder="1"/>
    <xf numFmtId="0" fontId="0" fillId="0" borderId="10" xfId="0" applyFont="1" applyBorder="1" applyAlignment="1">
      <alignment horizontal="left" vertical="center" wrapText="1"/>
    </xf>
    <xf numFmtId="0" fontId="0" fillId="11" borderId="0" xfId="0" applyFill="1" applyAlignment="1">
      <alignment vertical="center" wrapText="1"/>
    </xf>
    <xf numFmtId="0" fontId="0" fillId="3" borderId="10" xfId="0" applyFill="1" applyBorder="1" applyAlignment="1">
      <alignment horizontal="center" vertical="center"/>
    </xf>
    <xf numFmtId="1" fontId="0" fillId="0" borderId="10" xfId="0" applyNumberFormat="1" applyBorder="1" applyAlignment="1">
      <alignment horizontal="center" vertical="center" wrapText="1"/>
    </xf>
    <xf numFmtId="0" fontId="0" fillId="9" borderId="10" xfId="0" applyFill="1" applyBorder="1" applyAlignment="1">
      <alignment horizontal="center" vertical="center" wrapText="1"/>
    </xf>
    <xf numFmtId="0" fontId="0" fillId="3" borderId="10" xfId="0" applyFill="1" applyBorder="1" applyAlignment="1">
      <alignment horizontal="center" vertical="center" wrapText="1"/>
    </xf>
    <xf numFmtId="1" fontId="0" fillId="9" borderId="10" xfId="0" applyNumberFormat="1" applyFill="1" applyBorder="1" applyAlignment="1">
      <alignment horizontal="center" vertical="center" wrapText="1"/>
    </xf>
    <xf numFmtId="0" fontId="0" fillId="3" borderId="10" xfId="0" applyFill="1" applyBorder="1" applyAlignment="1">
      <alignment horizontal="center"/>
    </xf>
    <xf numFmtId="0" fontId="0" fillId="9" borderId="10" xfId="0" applyFill="1" applyBorder="1" applyAlignment="1">
      <alignment horizontal="center"/>
    </xf>
    <xf numFmtId="0" fontId="1" fillId="0" borderId="10" xfId="0" applyFont="1" applyBorder="1" applyAlignment="1">
      <alignment horizontal="center" vertical="center"/>
    </xf>
    <xf numFmtId="0" fontId="0" fillId="3" borderId="10" xfId="0" applyFill="1" applyBorder="1" applyAlignment="1">
      <alignment horizontal="left" vertical="center" wrapText="1"/>
    </xf>
    <xf numFmtId="0" fontId="0" fillId="3" borderId="10" xfId="0" applyFill="1" applyBorder="1" applyAlignment="1">
      <alignment horizontal="left"/>
    </xf>
    <xf numFmtId="0" fontId="0" fillId="3" borderId="10" xfId="0" applyFill="1" applyBorder="1" applyAlignment="1">
      <alignment horizontal="left" vertical="center"/>
    </xf>
    <xf numFmtId="0" fontId="0" fillId="3" borderId="10" xfId="0" applyFont="1" applyFill="1" applyBorder="1" applyAlignment="1">
      <alignment horizontal="center" vertical="center"/>
    </xf>
    <xf numFmtId="0" fontId="1" fillId="3" borderId="10" xfId="0" applyFont="1" applyFill="1" applyBorder="1" applyAlignment="1">
      <alignment horizontal="center" vertical="center"/>
    </xf>
    <xf numFmtId="0" fontId="1" fillId="3" borderId="10" xfId="0" applyFont="1" applyFill="1" applyBorder="1" applyAlignment="1">
      <alignment horizontal="center"/>
    </xf>
    <xf numFmtId="0" fontId="0" fillId="3" borderId="10" xfId="0" applyFont="1" applyFill="1" applyBorder="1"/>
    <xf numFmtId="0" fontId="0" fillId="0" borderId="0" xfId="0" applyFont="1" applyBorder="1" applyAlignment="1">
      <alignment horizontal="center" vertical="center"/>
    </xf>
    <xf numFmtId="0" fontId="0" fillId="11" borderId="0" xfId="0" applyFont="1" applyFill="1" applyAlignment="1">
      <alignment horizontal="center" vertical="center"/>
    </xf>
    <xf numFmtId="1" fontId="1" fillId="9" borderId="10" xfId="0" applyNumberFormat="1" applyFont="1" applyFill="1" applyBorder="1" applyAlignment="1">
      <alignment horizontal="center" vertical="center"/>
    </xf>
    <xf numFmtId="1" fontId="1" fillId="0" borderId="10" xfId="0" applyNumberFormat="1" applyFont="1" applyBorder="1" applyAlignment="1">
      <alignment horizontal="center" vertical="center"/>
    </xf>
    <xf numFmtId="1" fontId="1" fillId="0" borderId="10" xfId="0" applyNumberFormat="1" applyFont="1" applyBorder="1" applyAlignment="1">
      <alignment horizontal="center"/>
    </xf>
    <xf numFmtId="1" fontId="1" fillId="9" borderId="10" xfId="0" applyNumberFormat="1" applyFont="1" applyFill="1" applyBorder="1" applyAlignment="1">
      <alignment horizontal="center"/>
    </xf>
    <xf numFmtId="0" fontId="1" fillId="9" borderId="10" xfId="0" applyFont="1" applyFill="1" applyBorder="1" applyAlignment="1">
      <alignment horizontal="center" vertical="center"/>
    </xf>
    <xf numFmtId="0" fontId="1" fillId="9" borderId="10" xfId="0" applyFont="1" applyFill="1" applyBorder="1" applyAlignment="1">
      <alignment horizontal="center" vertical="center" wrapText="1"/>
    </xf>
    <xf numFmtId="167" fontId="1" fillId="12" borderId="0" xfId="0" applyNumberFormat="1" applyFont="1" applyFill="1" applyAlignment="1">
      <alignment horizontal="center" vertical="center"/>
    </xf>
    <xf numFmtId="167" fontId="1" fillId="12" borderId="0" xfId="0" applyNumberFormat="1" applyFont="1" applyFill="1" applyAlignment="1">
      <alignment horizontal="center"/>
    </xf>
    <xf numFmtId="0" fontId="0" fillId="0" borderId="10" xfId="0" applyBorder="1" applyAlignment="1">
      <alignment horizontal="left" vertical="center" wrapText="1"/>
    </xf>
    <xf numFmtId="0" fontId="0" fillId="11" borderId="0" xfId="0" applyFill="1" applyAlignment="1">
      <alignment horizontal="center" vertical="center" wrapText="1"/>
    </xf>
    <xf numFmtId="1" fontId="1" fillId="9" borderId="10" xfId="0" applyNumberFormat="1"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11" borderId="0" xfId="0" applyFont="1" applyFill="1" applyAlignment="1">
      <alignment horizontal="center" vertical="center"/>
    </xf>
    <xf numFmtId="0" fontId="1" fillId="9" borderId="10" xfId="0" applyFont="1" applyFill="1" applyBorder="1" applyAlignment="1">
      <alignment horizontal="center"/>
    </xf>
    <xf numFmtId="0" fontId="1" fillId="11" borderId="0" xfId="0" applyFont="1" applyFill="1" applyAlignment="1">
      <alignment horizontal="center" vertical="center" wrapText="1"/>
    </xf>
    <xf numFmtId="0" fontId="0" fillId="11" borderId="0" xfId="0" applyFill="1" applyAlignment="1">
      <alignment horizontal="center" vertical="center"/>
    </xf>
    <xf numFmtId="0" fontId="0" fillId="0" borderId="0" xfId="0" applyFont="1" applyAlignment="1">
      <alignment horizontal="center" vertical="center" wrapText="1"/>
    </xf>
    <xf numFmtId="0" fontId="0" fillId="11" borderId="0" xfId="0" applyFont="1" applyFill="1" applyAlignment="1">
      <alignment horizontal="center" vertical="center" wrapText="1"/>
    </xf>
    <xf numFmtId="0" fontId="0" fillId="0" borderId="0" xfId="0" applyBorder="1" applyAlignment="1">
      <alignment horizontal="center" vertical="center"/>
    </xf>
    <xf numFmtId="0" fontId="1" fillId="13" borderId="0" xfId="0" applyFont="1" applyFill="1" applyBorder="1" applyAlignment="1">
      <alignment vertical="center" wrapText="1"/>
    </xf>
    <xf numFmtId="0" fontId="0" fillId="3" borderId="22" xfId="0" applyFill="1" applyBorder="1" applyAlignment="1">
      <alignment horizontal="left" vertical="center"/>
    </xf>
    <xf numFmtId="0" fontId="0" fillId="3" borderId="23" xfId="0" applyFill="1" applyBorder="1" applyAlignment="1">
      <alignment horizontal="left" vertical="center"/>
    </xf>
    <xf numFmtId="0" fontId="0" fillId="3" borderId="24" xfId="0" applyFill="1" applyBorder="1" applyAlignment="1">
      <alignment horizontal="left" vertical="center"/>
    </xf>
    <xf numFmtId="0" fontId="0" fillId="3" borderId="10" xfId="0" applyFill="1" applyBorder="1" applyAlignment="1" applyProtection="1">
      <alignment vertical="center" wrapText="1"/>
      <protection locked="0"/>
    </xf>
    <xf numFmtId="0" fontId="0" fillId="3" borderId="10" xfId="0" applyFill="1" applyBorder="1" applyAlignment="1">
      <alignment vertical="center"/>
    </xf>
    <xf numFmtId="0" fontId="0" fillId="3" borderId="10" xfId="0" quotePrefix="1" applyFill="1" applyBorder="1" applyAlignment="1">
      <alignment horizontal="left" vertical="center" wrapText="1"/>
    </xf>
    <xf numFmtId="0" fontId="1" fillId="11" borderId="0" xfId="0" applyFont="1" applyFill="1"/>
    <xf numFmtId="0" fontId="0" fillId="0" borderId="22" xfId="0" applyBorder="1" applyAlignment="1">
      <alignment horizontal="left" vertical="center" wrapText="1"/>
    </xf>
    <xf numFmtId="0" fontId="0" fillId="0" borderId="23" xfId="0" applyBorder="1" applyAlignment="1">
      <alignment horizontal="left" vertical="center" wrapText="1"/>
    </xf>
    <xf numFmtId="0" fontId="0" fillId="0" borderId="24" xfId="0" applyBorder="1" applyAlignment="1">
      <alignment horizontal="left" vertical="center" wrapText="1"/>
    </xf>
    <xf numFmtId="0" fontId="0" fillId="0" borderId="22" xfId="0" applyBorder="1" applyAlignment="1">
      <alignment horizontal="left" vertical="center"/>
    </xf>
    <xf numFmtId="0" fontId="0" fillId="0" borderId="23" xfId="0" applyBorder="1" applyAlignment="1">
      <alignment horizontal="left" vertical="center"/>
    </xf>
    <xf numFmtId="0" fontId="0" fillId="0" borderId="24" xfId="0" applyBorder="1" applyAlignment="1">
      <alignment horizontal="left" vertical="center"/>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10" xfId="0" applyBorder="1" applyAlignment="1">
      <alignment horizontal="left" vertical="center" wrapText="1"/>
    </xf>
    <xf numFmtId="0" fontId="0" fillId="0" borderId="22" xfId="0" applyBorder="1" applyAlignment="1">
      <alignment horizontal="center" vertical="center" wrapText="1"/>
    </xf>
    <xf numFmtId="0" fontId="0" fillId="0" borderId="10" xfId="0" quotePrefix="1" applyBorder="1" applyAlignment="1">
      <alignment horizontal="left" vertical="center" wrapText="1"/>
    </xf>
    <xf numFmtId="0" fontId="0" fillId="0" borderId="10" xfId="0" applyBorder="1" applyAlignment="1">
      <alignment horizontal="left" vertical="center"/>
    </xf>
    <xf numFmtId="0" fontId="0" fillId="0" borderId="10" xfId="0" applyBorder="1" applyAlignment="1" applyProtection="1">
      <alignment horizontal="center" vertical="center" wrapText="1"/>
      <protection locked="0"/>
    </xf>
    <xf numFmtId="0" fontId="0" fillId="0" borderId="10" xfId="0" applyBorder="1" applyAlignment="1" applyProtection="1">
      <alignment horizontal="left" vertical="center" wrapText="1"/>
      <protection locked="0"/>
    </xf>
    <xf numFmtId="0" fontId="0" fillId="0" borderId="10" xfId="0" applyBorder="1" applyAlignment="1" applyProtection="1">
      <alignment horizontal="center" vertical="center"/>
      <protection locked="0"/>
    </xf>
    <xf numFmtId="0" fontId="0" fillId="0" borderId="10" xfId="0" applyBorder="1" applyAlignment="1" applyProtection="1">
      <alignment horizontal="left"/>
      <protection locked="0"/>
    </xf>
    <xf numFmtId="0" fontId="0" fillId="0" borderId="10" xfId="0" applyFont="1" applyBorder="1" applyAlignment="1" applyProtection="1">
      <alignment horizontal="center" vertical="center"/>
      <protection locked="0"/>
    </xf>
    <xf numFmtId="0" fontId="0" fillId="0" borderId="10" xfId="0" applyBorder="1" applyProtection="1">
      <protection locked="0"/>
    </xf>
    <xf numFmtId="0" fontId="0" fillId="0" borderId="10" xfId="0" applyFont="1" applyBorder="1" applyProtection="1">
      <protection locked="0"/>
    </xf>
    <xf numFmtId="0" fontId="27" fillId="0" borderId="10" xfId="0" applyFont="1" applyBorder="1" applyAlignment="1" applyProtection="1">
      <alignment horizontal="center" vertical="center"/>
      <protection locked="0"/>
    </xf>
    <xf numFmtId="0" fontId="27" fillId="0" borderId="10"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protection locked="0"/>
    </xf>
    <xf numFmtId="0" fontId="1" fillId="0" borderId="10" xfId="0" applyFont="1" applyBorder="1" applyAlignment="1" applyProtection="1">
      <alignment horizontal="center" vertical="center" wrapText="1"/>
      <protection locked="0"/>
    </xf>
    <xf numFmtId="0" fontId="0" fillId="0" borderId="10" xfId="0" applyBorder="1" applyAlignment="1" applyProtection="1">
      <alignment horizontal="center"/>
      <protection locked="0"/>
    </xf>
    <xf numFmtId="0" fontId="0" fillId="0" borderId="10" xfId="0" applyFont="1" applyBorder="1" applyAlignment="1" applyProtection="1">
      <alignment horizontal="center" vertical="center" wrapText="1"/>
      <protection locked="0"/>
    </xf>
    <xf numFmtId="0" fontId="1" fillId="11" borderId="0" xfId="0" applyFont="1" applyFill="1" applyAlignment="1" applyProtection="1">
      <alignment horizontal="left"/>
    </xf>
  </cellXfs>
  <cellStyles count="9">
    <cellStyle name="Comma" xfId="7" builtinId="3"/>
    <cellStyle name="Hyperlink" xfId="6" builtinId="8"/>
    <cellStyle name="Normal" xfId="0" builtinId="0"/>
    <cellStyle name="Normal 11" xfId="2"/>
    <cellStyle name="Normal 12" xfId="3"/>
    <cellStyle name="Normal 13" xfId="4"/>
    <cellStyle name="Normal 14" xfId="5"/>
    <cellStyle name="Normal 19" xfId="8"/>
    <cellStyle name="Normal 2" xfId="1"/>
  </cellStyles>
  <dxfs count="2">
    <dxf>
      <font>
        <color auto="1"/>
      </font>
      <fill>
        <patternFill>
          <bgColor rgb="FFFF0000"/>
        </patternFill>
      </fill>
    </dxf>
    <dxf>
      <font>
        <color auto="1"/>
      </font>
      <fill>
        <patternFill>
          <bgColor rgb="FF92D050"/>
        </patternFill>
      </fill>
    </dxf>
  </dxfs>
  <tableStyles count="0" defaultTableStyle="TableStyleMedium9" defaultPivotStyle="PivotStyleLight16"/>
  <colors>
    <mruColors>
      <color rgb="FFFFFF99"/>
      <color rgb="FFFF66FF"/>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P/AppData/Local/Microsoft/Windows/Temporary%20Internet%20Files/Content.Outlook/Q42XVV9F/20th%20Sep%20meeting/Trust%20150.calculation%20dummy%20sheet.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udit scoring"/>
      <sheetName val="Final Scores"/>
      <sheetName val="A. Regulatory Compliance"/>
      <sheetName val="Annexure A"/>
      <sheetName val="Annexure B"/>
      <sheetName val="B. P&amp;S - 1. Sustainability"/>
      <sheetName val="B. P&amp;S - 2. HR Practices"/>
      <sheetName val="B. P&amp;S - 3. Communication"/>
      <sheetName val="B. P&amp;S - 4. Goods &amp; Services"/>
      <sheetName val="B. P&amp;S - 5. T&amp;C of sale"/>
      <sheetName val="B. P&amp;S - 6. Transaction &amp; Accou"/>
      <sheetName val="B. P&amp;S - 7. IT Ecosystem"/>
      <sheetName val="C1.CC-Cus ser,feedback.... "/>
      <sheetName val="C2.CC-Cus data, safety..."/>
    </sheetNames>
    <sheetDataSet>
      <sheetData sheetId="0">
        <row r="3">
          <cell r="F3" t="str">
            <v>Standard Heading</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rai.net.in/images/SCAI-SOPs.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tabColor theme="0" tint="-0.14999847407452621"/>
  </sheetPr>
  <dimension ref="A1:F28"/>
  <sheetViews>
    <sheetView showGridLines="0" tabSelected="1" workbookViewId="0">
      <selection activeCell="C9" sqref="C9"/>
    </sheetView>
  </sheetViews>
  <sheetFormatPr defaultRowHeight="15"/>
  <cols>
    <col min="1" max="1" width="8.7109375" customWidth="1"/>
    <col min="2" max="2" width="18.5703125" customWidth="1"/>
    <col min="3" max="3" width="67.28515625" customWidth="1"/>
    <col min="4" max="4" width="4.5703125" customWidth="1"/>
    <col min="5" max="5" width="13.28515625" customWidth="1"/>
    <col min="6" max="6" width="63.42578125" customWidth="1"/>
    <col min="8" max="8" width="18.7109375" customWidth="1"/>
    <col min="9" max="9" width="33.7109375" bestFit="1" customWidth="1"/>
    <col min="254" max="254" width="14.5703125" customWidth="1"/>
    <col min="255" max="255" width="31.5703125" customWidth="1"/>
    <col min="256" max="256" width="2.5703125" customWidth="1"/>
    <col min="257" max="257" width="16.7109375" customWidth="1"/>
    <col min="258" max="258" width="17.28515625" customWidth="1"/>
    <col min="259" max="259" width="45.7109375" customWidth="1"/>
    <col min="510" max="510" width="14.5703125" customWidth="1"/>
    <col min="511" max="511" width="31.5703125" customWidth="1"/>
    <col min="512" max="512" width="2.5703125" customWidth="1"/>
    <col min="513" max="513" width="16.7109375" customWidth="1"/>
    <col min="514" max="514" width="17.28515625" customWidth="1"/>
    <col min="515" max="515" width="45.7109375" customWidth="1"/>
    <col min="766" max="766" width="14.5703125" customWidth="1"/>
    <col min="767" max="767" width="31.5703125" customWidth="1"/>
    <col min="768" max="768" width="2.5703125" customWidth="1"/>
    <col min="769" max="769" width="16.7109375" customWidth="1"/>
    <col min="770" max="770" width="17.28515625" customWidth="1"/>
    <col min="771" max="771" width="45.7109375" customWidth="1"/>
    <col min="1022" max="1022" width="14.5703125" customWidth="1"/>
    <col min="1023" max="1023" width="31.5703125" customWidth="1"/>
    <col min="1024" max="1024" width="2.5703125" customWidth="1"/>
    <col min="1025" max="1025" width="16.7109375" customWidth="1"/>
    <col min="1026" max="1026" width="17.28515625" customWidth="1"/>
    <col min="1027" max="1027" width="45.7109375" customWidth="1"/>
    <col min="1278" max="1278" width="14.5703125" customWidth="1"/>
    <col min="1279" max="1279" width="31.5703125" customWidth="1"/>
    <col min="1280" max="1280" width="2.5703125" customWidth="1"/>
    <col min="1281" max="1281" width="16.7109375" customWidth="1"/>
    <col min="1282" max="1282" width="17.28515625" customWidth="1"/>
    <col min="1283" max="1283" width="45.7109375" customWidth="1"/>
    <col min="1534" max="1534" width="14.5703125" customWidth="1"/>
    <col min="1535" max="1535" width="31.5703125" customWidth="1"/>
    <col min="1536" max="1536" width="2.5703125" customWidth="1"/>
    <col min="1537" max="1537" width="16.7109375" customWidth="1"/>
    <col min="1538" max="1538" width="17.28515625" customWidth="1"/>
    <col min="1539" max="1539" width="45.7109375" customWidth="1"/>
    <col min="1790" max="1790" width="14.5703125" customWidth="1"/>
    <col min="1791" max="1791" width="31.5703125" customWidth="1"/>
    <col min="1792" max="1792" width="2.5703125" customWidth="1"/>
    <col min="1793" max="1793" width="16.7109375" customWidth="1"/>
    <col min="1794" max="1794" width="17.28515625" customWidth="1"/>
    <col min="1795" max="1795" width="45.7109375" customWidth="1"/>
    <col min="2046" max="2046" width="14.5703125" customWidth="1"/>
    <col min="2047" max="2047" width="31.5703125" customWidth="1"/>
    <col min="2048" max="2048" width="2.5703125" customWidth="1"/>
    <col min="2049" max="2049" width="16.7109375" customWidth="1"/>
    <col min="2050" max="2050" width="17.28515625" customWidth="1"/>
    <col min="2051" max="2051" width="45.7109375" customWidth="1"/>
    <col min="2302" max="2302" width="14.5703125" customWidth="1"/>
    <col min="2303" max="2303" width="31.5703125" customWidth="1"/>
    <col min="2304" max="2304" width="2.5703125" customWidth="1"/>
    <col min="2305" max="2305" width="16.7109375" customWidth="1"/>
    <col min="2306" max="2306" width="17.28515625" customWidth="1"/>
    <col min="2307" max="2307" width="45.7109375" customWidth="1"/>
    <col min="2558" max="2558" width="14.5703125" customWidth="1"/>
    <col min="2559" max="2559" width="31.5703125" customWidth="1"/>
    <col min="2560" max="2560" width="2.5703125" customWidth="1"/>
    <col min="2561" max="2561" width="16.7109375" customWidth="1"/>
    <col min="2562" max="2562" width="17.28515625" customWidth="1"/>
    <col min="2563" max="2563" width="45.7109375" customWidth="1"/>
    <col min="2814" max="2814" width="14.5703125" customWidth="1"/>
    <col min="2815" max="2815" width="31.5703125" customWidth="1"/>
    <col min="2816" max="2816" width="2.5703125" customWidth="1"/>
    <col min="2817" max="2817" width="16.7109375" customWidth="1"/>
    <col min="2818" max="2818" width="17.28515625" customWidth="1"/>
    <col min="2819" max="2819" width="45.7109375" customWidth="1"/>
    <col min="3070" max="3070" width="14.5703125" customWidth="1"/>
    <col min="3071" max="3071" width="31.5703125" customWidth="1"/>
    <col min="3072" max="3072" width="2.5703125" customWidth="1"/>
    <col min="3073" max="3073" width="16.7109375" customWidth="1"/>
    <col min="3074" max="3074" width="17.28515625" customWidth="1"/>
    <col min="3075" max="3075" width="45.7109375" customWidth="1"/>
    <col min="3326" max="3326" width="14.5703125" customWidth="1"/>
    <col min="3327" max="3327" width="31.5703125" customWidth="1"/>
    <col min="3328" max="3328" width="2.5703125" customWidth="1"/>
    <col min="3329" max="3329" width="16.7109375" customWidth="1"/>
    <col min="3330" max="3330" width="17.28515625" customWidth="1"/>
    <col min="3331" max="3331" width="45.7109375" customWidth="1"/>
    <col min="3582" max="3582" width="14.5703125" customWidth="1"/>
    <col min="3583" max="3583" width="31.5703125" customWidth="1"/>
    <col min="3584" max="3584" width="2.5703125" customWidth="1"/>
    <col min="3585" max="3585" width="16.7109375" customWidth="1"/>
    <col min="3586" max="3586" width="17.28515625" customWidth="1"/>
    <col min="3587" max="3587" width="45.7109375" customWidth="1"/>
    <col min="3838" max="3838" width="14.5703125" customWidth="1"/>
    <col min="3839" max="3839" width="31.5703125" customWidth="1"/>
    <col min="3840" max="3840" width="2.5703125" customWidth="1"/>
    <col min="3841" max="3841" width="16.7109375" customWidth="1"/>
    <col min="3842" max="3842" width="17.28515625" customWidth="1"/>
    <col min="3843" max="3843" width="45.7109375" customWidth="1"/>
    <col min="4094" max="4094" width="14.5703125" customWidth="1"/>
    <col min="4095" max="4095" width="31.5703125" customWidth="1"/>
    <col min="4096" max="4096" width="2.5703125" customWidth="1"/>
    <col min="4097" max="4097" width="16.7109375" customWidth="1"/>
    <col min="4098" max="4098" width="17.28515625" customWidth="1"/>
    <col min="4099" max="4099" width="45.7109375" customWidth="1"/>
    <col min="4350" max="4350" width="14.5703125" customWidth="1"/>
    <col min="4351" max="4351" width="31.5703125" customWidth="1"/>
    <col min="4352" max="4352" width="2.5703125" customWidth="1"/>
    <col min="4353" max="4353" width="16.7109375" customWidth="1"/>
    <col min="4354" max="4354" width="17.28515625" customWidth="1"/>
    <col min="4355" max="4355" width="45.7109375" customWidth="1"/>
    <col min="4606" max="4606" width="14.5703125" customWidth="1"/>
    <col min="4607" max="4607" width="31.5703125" customWidth="1"/>
    <col min="4608" max="4608" width="2.5703125" customWidth="1"/>
    <col min="4609" max="4609" width="16.7109375" customWidth="1"/>
    <col min="4610" max="4610" width="17.28515625" customWidth="1"/>
    <col min="4611" max="4611" width="45.7109375" customWidth="1"/>
    <col min="4862" max="4862" width="14.5703125" customWidth="1"/>
    <col min="4863" max="4863" width="31.5703125" customWidth="1"/>
    <col min="4864" max="4864" width="2.5703125" customWidth="1"/>
    <col min="4865" max="4865" width="16.7109375" customWidth="1"/>
    <col min="4866" max="4866" width="17.28515625" customWidth="1"/>
    <col min="4867" max="4867" width="45.7109375" customWidth="1"/>
    <col min="5118" max="5118" width="14.5703125" customWidth="1"/>
    <col min="5119" max="5119" width="31.5703125" customWidth="1"/>
    <col min="5120" max="5120" width="2.5703125" customWidth="1"/>
    <col min="5121" max="5121" width="16.7109375" customWidth="1"/>
    <col min="5122" max="5122" width="17.28515625" customWidth="1"/>
    <col min="5123" max="5123" width="45.7109375" customWidth="1"/>
    <col min="5374" max="5374" width="14.5703125" customWidth="1"/>
    <col min="5375" max="5375" width="31.5703125" customWidth="1"/>
    <col min="5376" max="5376" width="2.5703125" customWidth="1"/>
    <col min="5377" max="5377" width="16.7109375" customWidth="1"/>
    <col min="5378" max="5378" width="17.28515625" customWidth="1"/>
    <col min="5379" max="5379" width="45.7109375" customWidth="1"/>
    <col min="5630" max="5630" width="14.5703125" customWidth="1"/>
    <col min="5631" max="5631" width="31.5703125" customWidth="1"/>
    <col min="5632" max="5632" width="2.5703125" customWidth="1"/>
    <col min="5633" max="5633" width="16.7109375" customWidth="1"/>
    <col min="5634" max="5634" width="17.28515625" customWidth="1"/>
    <col min="5635" max="5635" width="45.7109375" customWidth="1"/>
    <col min="5886" max="5886" width="14.5703125" customWidth="1"/>
    <col min="5887" max="5887" width="31.5703125" customWidth="1"/>
    <col min="5888" max="5888" width="2.5703125" customWidth="1"/>
    <col min="5889" max="5889" width="16.7109375" customWidth="1"/>
    <col min="5890" max="5890" width="17.28515625" customWidth="1"/>
    <col min="5891" max="5891" width="45.7109375" customWidth="1"/>
    <col min="6142" max="6142" width="14.5703125" customWidth="1"/>
    <col min="6143" max="6143" width="31.5703125" customWidth="1"/>
    <col min="6144" max="6144" width="2.5703125" customWidth="1"/>
    <col min="6145" max="6145" width="16.7109375" customWidth="1"/>
    <col min="6146" max="6146" width="17.28515625" customWidth="1"/>
    <col min="6147" max="6147" width="45.7109375" customWidth="1"/>
    <col min="6398" max="6398" width="14.5703125" customWidth="1"/>
    <col min="6399" max="6399" width="31.5703125" customWidth="1"/>
    <col min="6400" max="6400" width="2.5703125" customWidth="1"/>
    <col min="6401" max="6401" width="16.7109375" customWidth="1"/>
    <col min="6402" max="6402" width="17.28515625" customWidth="1"/>
    <col min="6403" max="6403" width="45.7109375" customWidth="1"/>
    <col min="6654" max="6654" width="14.5703125" customWidth="1"/>
    <col min="6655" max="6655" width="31.5703125" customWidth="1"/>
    <col min="6656" max="6656" width="2.5703125" customWidth="1"/>
    <col min="6657" max="6657" width="16.7109375" customWidth="1"/>
    <col min="6658" max="6658" width="17.28515625" customWidth="1"/>
    <col min="6659" max="6659" width="45.7109375" customWidth="1"/>
    <col min="6910" max="6910" width="14.5703125" customWidth="1"/>
    <col min="6911" max="6911" width="31.5703125" customWidth="1"/>
    <col min="6912" max="6912" width="2.5703125" customWidth="1"/>
    <col min="6913" max="6913" width="16.7109375" customWidth="1"/>
    <col min="6914" max="6914" width="17.28515625" customWidth="1"/>
    <col min="6915" max="6915" width="45.7109375" customWidth="1"/>
    <col min="7166" max="7166" width="14.5703125" customWidth="1"/>
    <col min="7167" max="7167" width="31.5703125" customWidth="1"/>
    <col min="7168" max="7168" width="2.5703125" customWidth="1"/>
    <col min="7169" max="7169" width="16.7109375" customWidth="1"/>
    <col min="7170" max="7170" width="17.28515625" customWidth="1"/>
    <col min="7171" max="7171" width="45.7109375" customWidth="1"/>
    <col min="7422" max="7422" width="14.5703125" customWidth="1"/>
    <col min="7423" max="7423" width="31.5703125" customWidth="1"/>
    <col min="7424" max="7424" width="2.5703125" customWidth="1"/>
    <col min="7425" max="7425" width="16.7109375" customWidth="1"/>
    <col min="7426" max="7426" width="17.28515625" customWidth="1"/>
    <col min="7427" max="7427" width="45.7109375" customWidth="1"/>
    <col min="7678" max="7678" width="14.5703125" customWidth="1"/>
    <col min="7679" max="7679" width="31.5703125" customWidth="1"/>
    <col min="7680" max="7680" width="2.5703125" customWidth="1"/>
    <col min="7681" max="7681" width="16.7109375" customWidth="1"/>
    <col min="7682" max="7682" width="17.28515625" customWidth="1"/>
    <col min="7683" max="7683" width="45.7109375" customWidth="1"/>
    <col min="7934" max="7934" width="14.5703125" customWidth="1"/>
    <col min="7935" max="7935" width="31.5703125" customWidth="1"/>
    <col min="7936" max="7936" width="2.5703125" customWidth="1"/>
    <col min="7937" max="7937" width="16.7109375" customWidth="1"/>
    <col min="7938" max="7938" width="17.28515625" customWidth="1"/>
    <col min="7939" max="7939" width="45.7109375" customWidth="1"/>
    <col min="8190" max="8190" width="14.5703125" customWidth="1"/>
    <col min="8191" max="8191" width="31.5703125" customWidth="1"/>
    <col min="8192" max="8192" width="2.5703125" customWidth="1"/>
    <col min="8193" max="8193" width="16.7109375" customWidth="1"/>
    <col min="8194" max="8194" width="17.28515625" customWidth="1"/>
    <col min="8195" max="8195" width="45.7109375" customWidth="1"/>
    <col min="8446" max="8446" width="14.5703125" customWidth="1"/>
    <col min="8447" max="8447" width="31.5703125" customWidth="1"/>
    <col min="8448" max="8448" width="2.5703125" customWidth="1"/>
    <col min="8449" max="8449" width="16.7109375" customWidth="1"/>
    <col min="8450" max="8450" width="17.28515625" customWidth="1"/>
    <col min="8451" max="8451" width="45.7109375" customWidth="1"/>
    <col min="8702" max="8702" width="14.5703125" customWidth="1"/>
    <col min="8703" max="8703" width="31.5703125" customWidth="1"/>
    <col min="8704" max="8704" width="2.5703125" customWidth="1"/>
    <col min="8705" max="8705" width="16.7109375" customWidth="1"/>
    <col min="8706" max="8706" width="17.28515625" customWidth="1"/>
    <col min="8707" max="8707" width="45.7109375" customWidth="1"/>
    <col min="8958" max="8958" width="14.5703125" customWidth="1"/>
    <col min="8959" max="8959" width="31.5703125" customWidth="1"/>
    <col min="8960" max="8960" width="2.5703125" customWidth="1"/>
    <col min="8961" max="8961" width="16.7109375" customWidth="1"/>
    <col min="8962" max="8962" width="17.28515625" customWidth="1"/>
    <col min="8963" max="8963" width="45.7109375" customWidth="1"/>
    <col min="9214" max="9214" width="14.5703125" customWidth="1"/>
    <col min="9215" max="9215" width="31.5703125" customWidth="1"/>
    <col min="9216" max="9216" width="2.5703125" customWidth="1"/>
    <col min="9217" max="9217" width="16.7109375" customWidth="1"/>
    <col min="9218" max="9218" width="17.28515625" customWidth="1"/>
    <col min="9219" max="9219" width="45.7109375" customWidth="1"/>
    <col min="9470" max="9470" width="14.5703125" customWidth="1"/>
    <col min="9471" max="9471" width="31.5703125" customWidth="1"/>
    <col min="9472" max="9472" width="2.5703125" customWidth="1"/>
    <col min="9473" max="9473" width="16.7109375" customWidth="1"/>
    <col min="9474" max="9474" width="17.28515625" customWidth="1"/>
    <col min="9475" max="9475" width="45.7109375" customWidth="1"/>
    <col min="9726" max="9726" width="14.5703125" customWidth="1"/>
    <col min="9727" max="9727" width="31.5703125" customWidth="1"/>
    <col min="9728" max="9728" width="2.5703125" customWidth="1"/>
    <col min="9729" max="9729" width="16.7109375" customWidth="1"/>
    <col min="9730" max="9730" width="17.28515625" customWidth="1"/>
    <col min="9731" max="9731" width="45.7109375" customWidth="1"/>
    <col min="9982" max="9982" width="14.5703125" customWidth="1"/>
    <col min="9983" max="9983" width="31.5703125" customWidth="1"/>
    <col min="9984" max="9984" width="2.5703125" customWidth="1"/>
    <col min="9985" max="9985" width="16.7109375" customWidth="1"/>
    <col min="9986" max="9986" width="17.28515625" customWidth="1"/>
    <col min="9987" max="9987" width="45.7109375" customWidth="1"/>
    <col min="10238" max="10238" width="14.5703125" customWidth="1"/>
    <col min="10239" max="10239" width="31.5703125" customWidth="1"/>
    <col min="10240" max="10240" width="2.5703125" customWidth="1"/>
    <col min="10241" max="10241" width="16.7109375" customWidth="1"/>
    <col min="10242" max="10242" width="17.28515625" customWidth="1"/>
    <col min="10243" max="10243" width="45.7109375" customWidth="1"/>
    <col min="10494" max="10494" width="14.5703125" customWidth="1"/>
    <col min="10495" max="10495" width="31.5703125" customWidth="1"/>
    <col min="10496" max="10496" width="2.5703125" customWidth="1"/>
    <col min="10497" max="10497" width="16.7109375" customWidth="1"/>
    <col min="10498" max="10498" width="17.28515625" customWidth="1"/>
    <col min="10499" max="10499" width="45.7109375" customWidth="1"/>
    <col min="10750" max="10750" width="14.5703125" customWidth="1"/>
    <col min="10751" max="10751" width="31.5703125" customWidth="1"/>
    <col min="10752" max="10752" width="2.5703125" customWidth="1"/>
    <col min="10753" max="10753" width="16.7109375" customWidth="1"/>
    <col min="10754" max="10754" width="17.28515625" customWidth="1"/>
    <col min="10755" max="10755" width="45.7109375" customWidth="1"/>
    <col min="11006" max="11006" width="14.5703125" customWidth="1"/>
    <col min="11007" max="11007" width="31.5703125" customWidth="1"/>
    <col min="11008" max="11008" width="2.5703125" customWidth="1"/>
    <col min="11009" max="11009" width="16.7109375" customWidth="1"/>
    <col min="11010" max="11010" width="17.28515625" customWidth="1"/>
    <col min="11011" max="11011" width="45.7109375" customWidth="1"/>
    <col min="11262" max="11262" width="14.5703125" customWidth="1"/>
    <col min="11263" max="11263" width="31.5703125" customWidth="1"/>
    <col min="11264" max="11264" width="2.5703125" customWidth="1"/>
    <col min="11265" max="11265" width="16.7109375" customWidth="1"/>
    <col min="11266" max="11266" width="17.28515625" customWidth="1"/>
    <col min="11267" max="11267" width="45.7109375" customWidth="1"/>
    <col min="11518" max="11518" width="14.5703125" customWidth="1"/>
    <col min="11519" max="11519" width="31.5703125" customWidth="1"/>
    <col min="11520" max="11520" width="2.5703125" customWidth="1"/>
    <col min="11521" max="11521" width="16.7109375" customWidth="1"/>
    <col min="11522" max="11522" width="17.28515625" customWidth="1"/>
    <col min="11523" max="11523" width="45.7109375" customWidth="1"/>
    <col min="11774" max="11774" width="14.5703125" customWidth="1"/>
    <col min="11775" max="11775" width="31.5703125" customWidth="1"/>
    <col min="11776" max="11776" width="2.5703125" customWidth="1"/>
    <col min="11777" max="11777" width="16.7109375" customWidth="1"/>
    <col min="11778" max="11778" width="17.28515625" customWidth="1"/>
    <col min="11779" max="11779" width="45.7109375" customWidth="1"/>
    <col min="12030" max="12030" width="14.5703125" customWidth="1"/>
    <col min="12031" max="12031" width="31.5703125" customWidth="1"/>
    <col min="12032" max="12032" width="2.5703125" customWidth="1"/>
    <col min="12033" max="12033" width="16.7109375" customWidth="1"/>
    <col min="12034" max="12034" width="17.28515625" customWidth="1"/>
    <col min="12035" max="12035" width="45.7109375" customWidth="1"/>
    <col min="12286" max="12286" width="14.5703125" customWidth="1"/>
    <col min="12287" max="12287" width="31.5703125" customWidth="1"/>
    <col min="12288" max="12288" width="2.5703125" customWidth="1"/>
    <col min="12289" max="12289" width="16.7109375" customWidth="1"/>
    <col min="12290" max="12290" width="17.28515625" customWidth="1"/>
    <col min="12291" max="12291" width="45.7109375" customWidth="1"/>
    <col min="12542" max="12542" width="14.5703125" customWidth="1"/>
    <col min="12543" max="12543" width="31.5703125" customWidth="1"/>
    <col min="12544" max="12544" width="2.5703125" customWidth="1"/>
    <col min="12545" max="12545" width="16.7109375" customWidth="1"/>
    <col min="12546" max="12546" width="17.28515625" customWidth="1"/>
    <col min="12547" max="12547" width="45.7109375" customWidth="1"/>
    <col min="12798" max="12798" width="14.5703125" customWidth="1"/>
    <col min="12799" max="12799" width="31.5703125" customWidth="1"/>
    <col min="12800" max="12800" width="2.5703125" customWidth="1"/>
    <col min="12801" max="12801" width="16.7109375" customWidth="1"/>
    <col min="12802" max="12802" width="17.28515625" customWidth="1"/>
    <col min="12803" max="12803" width="45.7109375" customWidth="1"/>
    <col min="13054" max="13054" width="14.5703125" customWidth="1"/>
    <col min="13055" max="13055" width="31.5703125" customWidth="1"/>
    <col min="13056" max="13056" width="2.5703125" customWidth="1"/>
    <col min="13057" max="13057" width="16.7109375" customWidth="1"/>
    <col min="13058" max="13058" width="17.28515625" customWidth="1"/>
    <col min="13059" max="13059" width="45.7109375" customWidth="1"/>
    <col min="13310" max="13310" width="14.5703125" customWidth="1"/>
    <col min="13311" max="13311" width="31.5703125" customWidth="1"/>
    <col min="13312" max="13312" width="2.5703125" customWidth="1"/>
    <col min="13313" max="13313" width="16.7109375" customWidth="1"/>
    <col min="13314" max="13314" width="17.28515625" customWidth="1"/>
    <col min="13315" max="13315" width="45.7109375" customWidth="1"/>
    <col min="13566" max="13566" width="14.5703125" customWidth="1"/>
    <col min="13567" max="13567" width="31.5703125" customWidth="1"/>
    <col min="13568" max="13568" width="2.5703125" customWidth="1"/>
    <col min="13569" max="13569" width="16.7109375" customWidth="1"/>
    <col min="13570" max="13570" width="17.28515625" customWidth="1"/>
    <col min="13571" max="13571" width="45.7109375" customWidth="1"/>
    <col min="13822" max="13822" width="14.5703125" customWidth="1"/>
    <col min="13823" max="13823" width="31.5703125" customWidth="1"/>
    <col min="13824" max="13824" width="2.5703125" customWidth="1"/>
    <col min="13825" max="13825" width="16.7109375" customWidth="1"/>
    <col min="13826" max="13826" width="17.28515625" customWidth="1"/>
    <col min="13827" max="13827" width="45.7109375" customWidth="1"/>
    <col min="14078" max="14078" width="14.5703125" customWidth="1"/>
    <col min="14079" max="14079" width="31.5703125" customWidth="1"/>
    <col min="14080" max="14080" width="2.5703125" customWidth="1"/>
    <col min="14081" max="14081" width="16.7109375" customWidth="1"/>
    <col min="14082" max="14082" width="17.28515625" customWidth="1"/>
    <col min="14083" max="14083" width="45.7109375" customWidth="1"/>
    <col min="14334" max="14334" width="14.5703125" customWidth="1"/>
    <col min="14335" max="14335" width="31.5703125" customWidth="1"/>
    <col min="14336" max="14336" width="2.5703125" customWidth="1"/>
    <col min="14337" max="14337" width="16.7109375" customWidth="1"/>
    <col min="14338" max="14338" width="17.28515625" customWidth="1"/>
    <col min="14339" max="14339" width="45.7109375" customWidth="1"/>
    <col min="14590" max="14590" width="14.5703125" customWidth="1"/>
    <col min="14591" max="14591" width="31.5703125" customWidth="1"/>
    <col min="14592" max="14592" width="2.5703125" customWidth="1"/>
    <col min="14593" max="14593" width="16.7109375" customWidth="1"/>
    <col min="14594" max="14594" width="17.28515625" customWidth="1"/>
    <col min="14595" max="14595" width="45.7109375" customWidth="1"/>
    <col min="14846" max="14846" width="14.5703125" customWidth="1"/>
    <col min="14847" max="14847" width="31.5703125" customWidth="1"/>
    <col min="14848" max="14848" width="2.5703125" customWidth="1"/>
    <col min="14849" max="14849" width="16.7109375" customWidth="1"/>
    <col min="14850" max="14850" width="17.28515625" customWidth="1"/>
    <col min="14851" max="14851" width="45.7109375" customWidth="1"/>
    <col min="15102" max="15102" width="14.5703125" customWidth="1"/>
    <col min="15103" max="15103" width="31.5703125" customWidth="1"/>
    <col min="15104" max="15104" width="2.5703125" customWidth="1"/>
    <col min="15105" max="15105" width="16.7109375" customWidth="1"/>
    <col min="15106" max="15106" width="17.28515625" customWidth="1"/>
    <col min="15107" max="15107" width="45.7109375" customWidth="1"/>
    <col min="15358" max="15358" width="14.5703125" customWidth="1"/>
    <col min="15359" max="15359" width="31.5703125" customWidth="1"/>
    <col min="15360" max="15360" width="2.5703125" customWidth="1"/>
    <col min="15361" max="15361" width="16.7109375" customWidth="1"/>
    <col min="15362" max="15362" width="17.28515625" customWidth="1"/>
    <col min="15363" max="15363" width="45.7109375" customWidth="1"/>
    <col min="15614" max="15614" width="14.5703125" customWidth="1"/>
    <col min="15615" max="15615" width="31.5703125" customWidth="1"/>
    <col min="15616" max="15616" width="2.5703125" customWidth="1"/>
    <col min="15617" max="15617" width="16.7109375" customWidth="1"/>
    <col min="15618" max="15618" width="17.28515625" customWidth="1"/>
    <col min="15619" max="15619" width="45.7109375" customWidth="1"/>
    <col min="15870" max="15870" width="14.5703125" customWidth="1"/>
    <col min="15871" max="15871" width="31.5703125" customWidth="1"/>
    <col min="15872" max="15872" width="2.5703125" customWidth="1"/>
    <col min="15873" max="15873" width="16.7109375" customWidth="1"/>
    <col min="15874" max="15874" width="17.28515625" customWidth="1"/>
    <col min="15875" max="15875" width="45.7109375" customWidth="1"/>
    <col min="16126" max="16126" width="14.5703125" customWidth="1"/>
    <col min="16127" max="16127" width="31.5703125" customWidth="1"/>
    <col min="16128" max="16128" width="2.5703125" customWidth="1"/>
    <col min="16129" max="16129" width="16.7109375" customWidth="1"/>
    <col min="16130" max="16130" width="17.28515625" customWidth="1"/>
    <col min="16131" max="16131" width="45.7109375" customWidth="1"/>
  </cols>
  <sheetData>
    <row r="1" spans="1:6">
      <c r="A1" s="215" t="s">
        <v>548</v>
      </c>
      <c r="B1" s="26"/>
      <c r="C1" s="26"/>
    </row>
    <row r="2" spans="1:6" ht="15.75" thickBot="1">
      <c r="A2" s="27" t="s">
        <v>383</v>
      </c>
      <c r="B2" s="4"/>
      <c r="C2" s="4"/>
    </row>
    <row r="3" spans="1:6" ht="26.25" thickBot="1">
      <c r="A3" s="28" t="s">
        <v>384</v>
      </c>
      <c r="B3" s="29"/>
      <c r="C3" s="29"/>
      <c r="E3" s="30" t="s">
        <v>385</v>
      </c>
      <c r="F3" s="31" t="s">
        <v>386</v>
      </c>
    </row>
    <row r="4" spans="1:6" ht="18.75" customHeight="1">
      <c r="A4" s="32"/>
      <c r="B4" s="33"/>
      <c r="C4" s="34"/>
      <c r="E4" s="130">
        <v>10</v>
      </c>
      <c r="F4" s="129" t="str">
        <f>'A. Regulatory compliance'!B5</f>
        <v>A. REGULATORY COMPLIANCE</v>
      </c>
    </row>
    <row r="5" spans="1:6" ht="31.5" customHeight="1">
      <c r="A5" s="35">
        <v>0</v>
      </c>
      <c r="B5" s="36" t="s">
        <v>387</v>
      </c>
      <c r="C5" s="37" t="s">
        <v>397</v>
      </c>
      <c r="E5" s="131">
        <v>6</v>
      </c>
      <c r="F5" s="38" t="str">
        <f>'B. P&amp;S-1.Sustainability'!B5</f>
        <v>B. PRACTICES &amp; SYSTEMS - 1. ENVIRONMENT SUSTAINABILITY</v>
      </c>
    </row>
    <row r="6" spans="1:6" ht="31.5" customHeight="1">
      <c r="A6" s="35">
        <v>1</v>
      </c>
      <c r="B6" s="39" t="s">
        <v>388</v>
      </c>
      <c r="C6" s="37" t="s">
        <v>389</v>
      </c>
      <c r="E6" s="131">
        <v>6</v>
      </c>
      <c r="F6" s="38" t="str">
        <f>'B. P&amp;S-2.HR Practices'!B5</f>
        <v>B. PRACTICES &amp; SYSTEMS - 2. HR PRACTICES</v>
      </c>
    </row>
    <row r="7" spans="1:6" ht="59.25" customHeight="1">
      <c r="A7" s="35">
        <v>2</v>
      </c>
      <c r="B7" s="39" t="s">
        <v>390</v>
      </c>
      <c r="C7" s="37" t="s">
        <v>391</v>
      </c>
      <c r="E7" s="131">
        <v>6</v>
      </c>
      <c r="F7" s="38" t="str">
        <f>'B. P&amp;S-3.Communication'!B5</f>
        <v>B. PRACTICES &amp; SYSTEMS - 3. COMMUNICATION</v>
      </c>
    </row>
    <row r="8" spans="1:6" ht="47.25" customHeight="1">
      <c r="A8" s="35">
        <v>3</v>
      </c>
      <c r="B8" s="36" t="s">
        <v>392</v>
      </c>
      <c r="C8" s="37" t="s">
        <v>393</v>
      </c>
      <c r="E8" s="131">
        <v>8</v>
      </c>
      <c r="F8" s="38" t="str">
        <f>'B. P&amp;S-4. GOODS &amp; SERVICES'!B5</f>
        <v>B. PRACTICES &amp; SYSTEMS - 4. GOODS &amp; SERVICES</v>
      </c>
    </row>
    <row r="9" spans="1:6" ht="44.25" customHeight="1" thickBot="1">
      <c r="A9" s="40">
        <v>4</v>
      </c>
      <c r="B9" s="41" t="s">
        <v>394</v>
      </c>
      <c r="C9" s="42" t="s">
        <v>395</v>
      </c>
      <c r="E9" s="131">
        <v>8</v>
      </c>
      <c r="F9" s="38" t="str">
        <f>'P&amp;S-5. T&amp;C OF HOSTING'!B5</f>
        <v>B. PRACTICES &amp; SYSTEMS - 5. TERMS &amp; CONDITIONS OF HOSTING</v>
      </c>
    </row>
    <row r="10" spans="1:6" ht="44.25" customHeight="1">
      <c r="A10" s="181"/>
      <c r="B10" s="68"/>
      <c r="C10" s="67"/>
      <c r="E10" s="131">
        <v>8</v>
      </c>
      <c r="F10" s="38" t="str">
        <f>'P&amp;S-6. TRANS &amp; ACCOUNTING'!B5</f>
        <v>B. PRACTICES &amp; SYSTEMS - 6. TRANSACTION &amp; ACCOUNTING</v>
      </c>
    </row>
    <row r="11" spans="1:6" ht="16.5" customHeight="1">
      <c r="C11" s="21"/>
      <c r="E11" s="131">
        <v>8</v>
      </c>
      <c r="F11" s="38" t="str">
        <f>'P&amp;S-7. IT &amp; DIGITAL INFORMATION'!B5</f>
        <v>B. PRACTICES &amp; SYSTEMS - 7. IT &amp; DIGITAL INFORMATION</v>
      </c>
    </row>
    <row r="12" spans="1:6" ht="30">
      <c r="E12" s="132">
        <v>20</v>
      </c>
      <c r="F12" s="43" t="str">
        <f>'P&amp;S-8. CENTRE SERVICES, FEEDBAK'!B5</f>
        <v>C. PRACTICES &amp; SYSTEMS - 8. CENTRE SERVICES, FEEDBACK, DISPUTE RESOLUTION</v>
      </c>
    </row>
    <row r="13" spans="1:6">
      <c r="E13" s="132">
        <v>20</v>
      </c>
      <c r="F13" s="43" t="str">
        <f>'P&amp;S-9. CENTRE SAFETY, SECURITY'!B5</f>
        <v>C. PRACTICES &amp; SYSTEMS - 9.CENTRE SAFETY, SECURITY &amp; HYGIENE</v>
      </c>
    </row>
    <row r="14" spans="1:6" ht="15.75" thickBot="1">
      <c r="E14" s="44">
        <f>SUM(E4:E13)</f>
        <v>100</v>
      </c>
      <c r="F14" s="45" t="s">
        <v>396</v>
      </c>
    </row>
    <row r="25" spans="2:4">
      <c r="B25" s="29"/>
      <c r="C25" s="46"/>
    </row>
    <row r="26" spans="2:4">
      <c r="B26" s="47"/>
      <c r="C26" s="47"/>
    </row>
    <row r="27" spans="2:4">
      <c r="D27" s="4"/>
    </row>
    <row r="28" spans="2:4">
      <c r="D28" s="48"/>
    </row>
  </sheetData>
  <sheetProtection password="CF63" sheet="1" objects="1" scenarios="1"/>
  <pageMargins left="0.7" right="0.7" top="0.75" bottom="0.75" header="0.3" footer="0.3"/>
</worksheet>
</file>

<file path=xl/worksheets/sheet10.xml><?xml version="1.0" encoding="utf-8"?>
<worksheet xmlns="http://schemas.openxmlformats.org/spreadsheetml/2006/main" xmlns:r="http://schemas.openxmlformats.org/officeDocument/2006/relationships">
  <sheetPr>
    <tabColor theme="6" tint="0.79998168889431442"/>
  </sheetPr>
  <dimension ref="A1:M37"/>
  <sheetViews>
    <sheetView showGridLines="0" zoomScale="80" zoomScaleNormal="80" workbookViewId="0">
      <selection activeCell="F25" sqref="F25"/>
    </sheetView>
  </sheetViews>
  <sheetFormatPr defaultRowHeight="15"/>
  <cols>
    <col min="2" max="2" width="75.7109375" customWidth="1"/>
    <col min="3" max="4" width="16" style="4" customWidth="1"/>
    <col min="10" max="10" width="29.85546875" customWidth="1"/>
    <col min="13" max="13" width="0" style="112" hidden="1" customWidth="1"/>
  </cols>
  <sheetData>
    <row r="1" spans="1:13">
      <c r="A1" s="189" t="s">
        <v>548</v>
      </c>
    </row>
    <row r="3" spans="1:13">
      <c r="C3" s="1"/>
      <c r="D3" s="1"/>
      <c r="J3" s="1"/>
      <c r="K3" s="1"/>
    </row>
    <row r="4" spans="1:13" s="14" customFormat="1">
      <c r="C4" s="87"/>
      <c r="D4" s="87"/>
      <c r="E4" s="73" t="s">
        <v>467</v>
      </c>
      <c r="F4" s="73"/>
      <c r="G4" s="73"/>
      <c r="H4" s="73"/>
      <c r="I4" s="73"/>
      <c r="J4" s="85"/>
      <c r="K4" s="85"/>
      <c r="M4" s="112"/>
    </row>
    <row r="5" spans="1:13" ht="30">
      <c r="A5" s="82"/>
      <c r="B5" s="75" t="s">
        <v>255</v>
      </c>
      <c r="C5" s="77" t="s">
        <v>547</v>
      </c>
      <c r="D5" s="182" t="s">
        <v>544</v>
      </c>
      <c r="E5" s="74">
        <v>0</v>
      </c>
      <c r="F5" s="74">
        <v>1</v>
      </c>
      <c r="G5" s="74">
        <v>2</v>
      </c>
      <c r="H5" s="74">
        <v>3</v>
      </c>
      <c r="I5" s="74">
        <v>4</v>
      </c>
      <c r="J5" s="78" t="s">
        <v>415</v>
      </c>
      <c r="K5" s="79" t="s">
        <v>416</v>
      </c>
    </row>
    <row r="6" spans="1:13" s="2" customFormat="1" ht="45" customHeight="1">
      <c r="A6" s="124">
        <v>1</v>
      </c>
      <c r="B6" s="124" t="s">
        <v>256</v>
      </c>
      <c r="C6" s="198" t="s">
        <v>453</v>
      </c>
      <c r="D6" s="154"/>
      <c r="E6" s="214"/>
      <c r="F6" s="212"/>
      <c r="G6" s="212"/>
      <c r="H6" s="212"/>
      <c r="I6" s="212"/>
      <c r="J6" s="99"/>
      <c r="K6" s="168" t="str">
        <f>IF(M6&gt;0,SUM(E6:I6),"")</f>
        <v/>
      </c>
      <c r="M6" s="179">
        <f>COUNT(E6:I6)</f>
        <v>0</v>
      </c>
    </row>
    <row r="7" spans="1:13" s="1" customFormat="1" ht="30">
      <c r="A7" s="124">
        <v>2</v>
      </c>
      <c r="B7" s="124" t="s">
        <v>257</v>
      </c>
      <c r="C7" s="198"/>
      <c r="D7" s="154"/>
      <c r="E7" s="149"/>
      <c r="F7" s="149"/>
      <c r="G7" s="149"/>
      <c r="H7" s="149"/>
      <c r="I7" s="149"/>
      <c r="J7" s="142"/>
      <c r="K7" s="173" t="str">
        <f>IF(M7&gt;0,AVERAGE(K8:K12),"")</f>
        <v/>
      </c>
      <c r="M7" s="180">
        <f>SUM(M8:M11)</f>
        <v>0</v>
      </c>
    </row>
    <row r="8" spans="1:13" s="1" customFormat="1">
      <c r="A8" s="89" t="s">
        <v>227</v>
      </c>
      <c r="B8" s="90" t="s">
        <v>87</v>
      </c>
      <c r="C8" s="198"/>
      <c r="D8" s="154"/>
      <c r="E8" s="202"/>
      <c r="F8" s="202"/>
      <c r="G8" s="202"/>
      <c r="H8" s="202"/>
      <c r="I8" s="202"/>
      <c r="J8" s="99"/>
      <c r="K8" s="89" t="str">
        <f t="shared" ref="K8:K28" si="0">IF(M8&gt;0,SUM(E8:I8),"")</f>
        <v/>
      </c>
      <c r="M8" s="179">
        <f t="shared" ref="M8:M11" si="1">COUNT(E8:I8)</f>
        <v>0</v>
      </c>
    </row>
    <row r="9" spans="1:13" s="1" customFormat="1">
      <c r="A9" s="89" t="s">
        <v>228</v>
      </c>
      <c r="B9" s="90" t="s">
        <v>84</v>
      </c>
      <c r="C9" s="198"/>
      <c r="D9" s="154"/>
      <c r="E9" s="202"/>
      <c r="F9" s="202"/>
      <c r="G9" s="202"/>
      <c r="H9" s="202"/>
      <c r="I9" s="202"/>
      <c r="J9" s="99"/>
      <c r="K9" s="89" t="str">
        <f t="shared" si="0"/>
        <v/>
      </c>
      <c r="M9" s="179">
        <f t="shared" si="1"/>
        <v>0</v>
      </c>
    </row>
    <row r="10" spans="1:13" s="1" customFormat="1">
      <c r="A10" s="89" t="s">
        <v>229</v>
      </c>
      <c r="B10" s="90" t="s">
        <v>85</v>
      </c>
      <c r="C10" s="198"/>
      <c r="D10" s="154"/>
      <c r="E10" s="202"/>
      <c r="F10" s="202"/>
      <c r="G10" s="202"/>
      <c r="H10" s="202"/>
      <c r="I10" s="202"/>
      <c r="J10" s="99"/>
      <c r="K10" s="89" t="str">
        <f t="shared" si="0"/>
        <v/>
      </c>
      <c r="M10" s="179">
        <f t="shared" si="1"/>
        <v>0</v>
      </c>
    </row>
    <row r="11" spans="1:13" s="1" customFormat="1">
      <c r="A11" s="89" t="s">
        <v>230</v>
      </c>
      <c r="B11" s="90" t="s">
        <v>86</v>
      </c>
      <c r="C11" s="198"/>
      <c r="D11" s="154"/>
      <c r="E11" s="202"/>
      <c r="F11" s="202"/>
      <c r="G11" s="202"/>
      <c r="H11" s="202"/>
      <c r="I11" s="202"/>
      <c r="J11" s="99"/>
      <c r="K11" s="89" t="str">
        <f t="shared" si="0"/>
        <v/>
      </c>
      <c r="M11" s="179">
        <f t="shared" si="1"/>
        <v>0</v>
      </c>
    </row>
    <row r="12" spans="1:13" s="1" customFormat="1">
      <c r="A12" s="89" t="s">
        <v>231</v>
      </c>
      <c r="B12" s="90" t="s">
        <v>90</v>
      </c>
      <c r="C12" s="198"/>
      <c r="D12" s="154"/>
      <c r="E12" s="149"/>
      <c r="F12" s="149"/>
      <c r="G12" s="149"/>
      <c r="H12" s="149"/>
      <c r="I12" s="149"/>
      <c r="J12" s="142"/>
      <c r="K12" s="173" t="str">
        <f>IF(M12&gt;0,AVERAGE(K13:K17),"")</f>
        <v/>
      </c>
      <c r="M12" s="180">
        <f>SUM(M13:M17)</f>
        <v>0</v>
      </c>
    </row>
    <row r="13" spans="1:13" s="1" customFormat="1">
      <c r="A13" s="93" t="s">
        <v>235</v>
      </c>
      <c r="B13" s="102" t="s">
        <v>89</v>
      </c>
      <c r="C13" s="198"/>
      <c r="D13" s="154"/>
      <c r="E13" s="202"/>
      <c r="F13" s="202"/>
      <c r="G13" s="202"/>
      <c r="H13" s="202"/>
      <c r="I13" s="202"/>
      <c r="J13" s="99"/>
      <c r="K13" s="89" t="str">
        <f t="shared" si="0"/>
        <v/>
      </c>
      <c r="M13" s="179">
        <f t="shared" ref="M13:M17" si="2">COUNT(E13:I13)</f>
        <v>0</v>
      </c>
    </row>
    <row r="14" spans="1:13" s="1" customFormat="1">
      <c r="A14" s="93" t="s">
        <v>236</v>
      </c>
      <c r="B14" s="102" t="s">
        <v>88</v>
      </c>
      <c r="C14" s="198"/>
      <c r="D14" s="154"/>
      <c r="E14" s="202"/>
      <c r="F14" s="202"/>
      <c r="G14" s="202"/>
      <c r="H14" s="202"/>
      <c r="I14" s="202"/>
      <c r="J14" s="99"/>
      <c r="K14" s="89" t="str">
        <f t="shared" si="0"/>
        <v/>
      </c>
      <c r="M14" s="179">
        <f t="shared" si="2"/>
        <v>0</v>
      </c>
    </row>
    <row r="15" spans="1:13" s="1" customFormat="1" ht="29.25" customHeight="1">
      <c r="A15" s="93" t="s">
        <v>237</v>
      </c>
      <c r="B15" s="102" t="s">
        <v>91</v>
      </c>
      <c r="C15" s="198"/>
      <c r="D15" s="154"/>
      <c r="E15" s="202"/>
      <c r="F15" s="202"/>
      <c r="G15" s="202"/>
      <c r="H15" s="202"/>
      <c r="I15" s="202"/>
      <c r="J15" s="207"/>
      <c r="K15" s="89" t="str">
        <f t="shared" si="0"/>
        <v/>
      </c>
      <c r="M15" s="179">
        <f t="shared" si="2"/>
        <v>0</v>
      </c>
    </row>
    <row r="16" spans="1:13" s="1" customFormat="1" ht="32.25" customHeight="1">
      <c r="A16" s="93" t="s">
        <v>238</v>
      </c>
      <c r="B16" s="102" t="s">
        <v>258</v>
      </c>
      <c r="C16" s="198"/>
      <c r="D16" s="154"/>
      <c r="E16" s="202"/>
      <c r="F16" s="202"/>
      <c r="G16" s="202"/>
      <c r="H16" s="202"/>
      <c r="I16" s="202"/>
      <c r="J16" s="207"/>
      <c r="K16" s="89" t="str">
        <f t="shared" si="0"/>
        <v/>
      </c>
      <c r="M16" s="179">
        <f t="shared" si="2"/>
        <v>0</v>
      </c>
    </row>
    <row r="17" spans="1:13" s="1" customFormat="1">
      <c r="A17" s="93" t="s">
        <v>312</v>
      </c>
      <c r="B17" s="102" t="s">
        <v>259</v>
      </c>
      <c r="C17" s="198"/>
      <c r="D17" s="154"/>
      <c r="E17" s="202"/>
      <c r="F17" s="202"/>
      <c r="G17" s="202"/>
      <c r="H17" s="202"/>
      <c r="I17" s="202"/>
      <c r="J17" s="207"/>
      <c r="K17" s="89" t="str">
        <f t="shared" si="0"/>
        <v/>
      </c>
      <c r="M17" s="179">
        <f t="shared" si="2"/>
        <v>0</v>
      </c>
    </row>
    <row r="18" spans="1:13" s="1" customFormat="1">
      <c r="A18" s="124">
        <v>3</v>
      </c>
      <c r="B18" s="125" t="s">
        <v>365</v>
      </c>
      <c r="C18" s="198"/>
      <c r="D18" s="199" t="s">
        <v>545</v>
      </c>
      <c r="E18" s="149"/>
      <c r="F18" s="149"/>
      <c r="G18" s="149"/>
      <c r="H18" s="149"/>
      <c r="I18" s="149"/>
      <c r="J18" s="143"/>
      <c r="K18" s="166" t="str">
        <f>IF(M18&gt;0,AVERAGE(K19:K21),"")</f>
        <v/>
      </c>
      <c r="M18" s="180">
        <f>SUM(M19:M20)</f>
        <v>0</v>
      </c>
    </row>
    <row r="19" spans="1:13" s="1" customFormat="1">
      <c r="A19" s="89" t="s">
        <v>227</v>
      </c>
      <c r="B19" s="90" t="s">
        <v>366</v>
      </c>
      <c r="C19" s="198"/>
      <c r="D19" s="196"/>
      <c r="E19" s="202"/>
      <c r="F19" s="202"/>
      <c r="G19" s="202"/>
      <c r="H19" s="202"/>
      <c r="I19" s="202"/>
      <c r="J19" s="207"/>
      <c r="K19" s="89" t="str">
        <f t="shared" si="0"/>
        <v/>
      </c>
      <c r="M19" s="179">
        <f t="shared" ref="M19:M20" si="3">COUNT(E19:I19)</f>
        <v>0</v>
      </c>
    </row>
    <row r="20" spans="1:13" s="1" customFormat="1">
      <c r="A20" s="89" t="s">
        <v>228</v>
      </c>
      <c r="B20" s="90" t="s">
        <v>367</v>
      </c>
      <c r="C20" s="198"/>
      <c r="D20" s="196"/>
      <c r="E20" s="202"/>
      <c r="F20" s="202"/>
      <c r="G20" s="202"/>
      <c r="H20" s="202"/>
      <c r="I20" s="202"/>
      <c r="J20" s="207"/>
      <c r="K20" s="89" t="str">
        <f t="shared" si="0"/>
        <v/>
      </c>
      <c r="M20" s="179">
        <f t="shared" si="3"/>
        <v>0</v>
      </c>
    </row>
    <row r="21" spans="1:13" s="1" customFormat="1">
      <c r="A21" s="89" t="s">
        <v>229</v>
      </c>
      <c r="B21" s="90" t="s">
        <v>368</v>
      </c>
      <c r="C21" s="198"/>
      <c r="D21" s="196"/>
      <c r="E21" s="149"/>
      <c r="F21" s="149"/>
      <c r="G21" s="149"/>
      <c r="H21" s="149"/>
      <c r="I21" s="149"/>
      <c r="J21" s="143"/>
      <c r="K21" s="176" t="str">
        <f>IF(M21&gt;0,AVERAGE(K22:K25),"")</f>
        <v/>
      </c>
      <c r="M21" s="180">
        <f>SUM(M22:M25)</f>
        <v>0</v>
      </c>
    </row>
    <row r="22" spans="1:13" s="1" customFormat="1" ht="32.25" customHeight="1">
      <c r="A22" s="93" t="s">
        <v>235</v>
      </c>
      <c r="B22" s="102" t="s">
        <v>260</v>
      </c>
      <c r="C22" s="198"/>
      <c r="D22" s="196"/>
      <c r="E22" s="202"/>
      <c r="F22" s="202"/>
      <c r="G22" s="202"/>
      <c r="H22" s="202"/>
      <c r="I22" s="202"/>
      <c r="J22" s="207"/>
      <c r="K22" s="89" t="str">
        <f t="shared" si="0"/>
        <v/>
      </c>
      <c r="M22" s="179">
        <f t="shared" ref="M22:M25" si="4">COUNT(E22:I22)</f>
        <v>0</v>
      </c>
    </row>
    <row r="23" spans="1:13" s="1" customFormat="1" ht="33" customHeight="1">
      <c r="A23" s="93" t="s">
        <v>236</v>
      </c>
      <c r="B23" s="102" t="s">
        <v>92</v>
      </c>
      <c r="C23" s="198"/>
      <c r="D23" s="196"/>
      <c r="E23" s="202"/>
      <c r="F23" s="202"/>
      <c r="G23" s="202"/>
      <c r="H23" s="202"/>
      <c r="I23" s="202"/>
      <c r="J23" s="207"/>
      <c r="K23" s="89" t="str">
        <f t="shared" si="0"/>
        <v/>
      </c>
      <c r="M23" s="179">
        <f t="shared" si="4"/>
        <v>0</v>
      </c>
    </row>
    <row r="24" spans="1:13" s="1" customFormat="1" ht="36.75" customHeight="1">
      <c r="A24" s="93" t="s">
        <v>237</v>
      </c>
      <c r="B24" s="102" t="s">
        <v>93</v>
      </c>
      <c r="C24" s="198"/>
      <c r="D24" s="196"/>
      <c r="E24" s="202"/>
      <c r="F24" s="202"/>
      <c r="G24" s="202"/>
      <c r="H24" s="202"/>
      <c r="I24" s="202"/>
      <c r="J24" s="207"/>
      <c r="K24" s="89" t="str">
        <f t="shared" si="0"/>
        <v/>
      </c>
      <c r="M24" s="179">
        <f t="shared" si="4"/>
        <v>0</v>
      </c>
    </row>
    <row r="25" spans="1:13" s="1" customFormat="1">
      <c r="A25" s="93" t="s">
        <v>238</v>
      </c>
      <c r="B25" s="102" t="s">
        <v>94</v>
      </c>
      <c r="C25" s="198"/>
      <c r="D25" s="197"/>
      <c r="E25" s="202"/>
      <c r="F25" s="202"/>
      <c r="G25" s="202"/>
      <c r="H25" s="202"/>
      <c r="I25" s="202"/>
      <c r="J25" s="207"/>
      <c r="K25" s="89" t="str">
        <f t="shared" si="0"/>
        <v/>
      </c>
      <c r="M25" s="179">
        <f t="shared" si="4"/>
        <v>0</v>
      </c>
    </row>
    <row r="26" spans="1:13">
      <c r="A26" s="140">
        <v>4</v>
      </c>
      <c r="B26" s="124" t="s">
        <v>261</v>
      </c>
      <c r="C26" s="198"/>
      <c r="D26" s="154"/>
      <c r="E26" s="146"/>
      <c r="F26" s="146"/>
      <c r="G26" s="146"/>
      <c r="H26" s="146"/>
      <c r="I26" s="146"/>
      <c r="J26" s="143"/>
      <c r="K26" s="166" t="str">
        <f>IF(M26&gt;0,AVERAGE(K27:K28),"")</f>
        <v/>
      </c>
      <c r="M26" s="162">
        <f>SUM(M27:M28)</f>
        <v>0</v>
      </c>
    </row>
    <row r="27" spans="1:13" ht="51" customHeight="1">
      <c r="A27" s="89" t="s">
        <v>227</v>
      </c>
      <c r="B27" s="95" t="s">
        <v>369</v>
      </c>
      <c r="C27" s="198"/>
      <c r="D27" s="154"/>
      <c r="E27" s="204"/>
      <c r="F27" s="204"/>
      <c r="G27" s="204"/>
      <c r="H27" s="204"/>
      <c r="I27" s="204"/>
      <c r="J27" s="207"/>
      <c r="K27" s="89" t="str">
        <f t="shared" si="0"/>
        <v/>
      </c>
      <c r="M27" s="179">
        <f t="shared" ref="M27:M28" si="5">COUNT(E27:I27)</f>
        <v>0</v>
      </c>
    </row>
    <row r="28" spans="1:13" ht="45">
      <c r="A28" s="89" t="s">
        <v>228</v>
      </c>
      <c r="B28" s="96" t="s">
        <v>262</v>
      </c>
      <c r="C28" s="198"/>
      <c r="D28" s="171" t="s">
        <v>543</v>
      </c>
      <c r="E28" s="204"/>
      <c r="F28" s="204"/>
      <c r="G28" s="204"/>
      <c r="H28" s="204"/>
      <c r="I28" s="204"/>
      <c r="J28" s="207"/>
      <c r="K28" s="89" t="str">
        <f t="shared" si="0"/>
        <v/>
      </c>
      <c r="M28" s="179">
        <f t="shared" si="5"/>
        <v>0</v>
      </c>
    </row>
    <row r="29" spans="1:13">
      <c r="C29" s="68"/>
      <c r="D29" s="68"/>
      <c r="J29" s="24" t="s">
        <v>542</v>
      </c>
      <c r="K29" s="169" t="e">
        <f>AVERAGE(K6,K7,K18,K26)</f>
        <v>#DIV/0!</v>
      </c>
    </row>
    <row r="30" spans="1:13">
      <c r="B30" s="3" t="s">
        <v>546</v>
      </c>
      <c r="C30" s="68"/>
      <c r="D30" s="68"/>
    </row>
    <row r="31" spans="1:13">
      <c r="B31" s="3" t="s">
        <v>33</v>
      </c>
      <c r="C31" s="68"/>
      <c r="D31" s="68"/>
    </row>
    <row r="32" spans="1:13">
      <c r="B32" s="3"/>
      <c r="C32" s="68"/>
      <c r="D32" s="68"/>
    </row>
    <row r="33" spans="2:4">
      <c r="B33" s="12"/>
      <c r="C33" s="68"/>
      <c r="D33" s="68"/>
    </row>
    <row r="34" spans="2:4">
      <c r="B34" s="13"/>
    </row>
    <row r="37" spans="2:4">
      <c r="B37" s="1"/>
    </row>
  </sheetData>
  <sheetProtection password="CF63" sheet="1" objects="1" scenarios="1"/>
  <mergeCells count="2">
    <mergeCell ref="C6:C28"/>
    <mergeCell ref="D18:D25"/>
  </mergeCells>
  <pageMargins left="0.7" right="0.7" top="0.75" bottom="0.75" header="0.3" footer="0.3"/>
</worksheet>
</file>

<file path=xl/worksheets/sheet11.xml><?xml version="1.0" encoding="utf-8"?>
<worksheet xmlns="http://schemas.openxmlformats.org/spreadsheetml/2006/main" xmlns:r="http://schemas.openxmlformats.org/officeDocument/2006/relationships">
  <sheetPr>
    <tabColor theme="6" tint="0.79998168889431442"/>
  </sheetPr>
  <dimension ref="A1:M33"/>
  <sheetViews>
    <sheetView showGridLines="0" topLeftCell="A7" zoomScale="80" zoomScaleNormal="80" workbookViewId="0">
      <selection activeCell="C25" sqref="C25"/>
    </sheetView>
  </sheetViews>
  <sheetFormatPr defaultRowHeight="15"/>
  <cols>
    <col min="2" max="2" width="75.7109375" customWidth="1"/>
    <col min="3" max="4" width="18.28515625" style="4" customWidth="1"/>
    <col min="10" max="10" width="29.85546875" customWidth="1"/>
    <col min="13" max="13" width="0" style="22" hidden="1" customWidth="1"/>
  </cols>
  <sheetData>
    <row r="1" spans="1:13">
      <c r="A1" s="189" t="s">
        <v>548</v>
      </c>
    </row>
    <row r="3" spans="1:13">
      <c r="C3" s="1"/>
      <c r="D3" s="1"/>
      <c r="J3" s="1"/>
      <c r="K3" s="1"/>
    </row>
    <row r="4" spans="1:13" s="14" customFormat="1">
      <c r="C4" s="87"/>
      <c r="D4" s="87"/>
      <c r="E4" s="73" t="s">
        <v>467</v>
      </c>
      <c r="F4" s="73"/>
      <c r="G4" s="73"/>
      <c r="H4" s="73"/>
      <c r="I4" s="73"/>
      <c r="J4" s="85"/>
      <c r="K4" s="85"/>
      <c r="M4" s="22"/>
    </row>
    <row r="5" spans="1:13" ht="30">
      <c r="A5" s="82"/>
      <c r="B5" s="75" t="s">
        <v>96</v>
      </c>
      <c r="C5" s="77" t="s">
        <v>547</v>
      </c>
      <c r="D5" s="182" t="s">
        <v>544</v>
      </c>
      <c r="E5" s="74">
        <v>0</v>
      </c>
      <c r="F5" s="74">
        <v>1</v>
      </c>
      <c r="G5" s="74">
        <v>2</v>
      </c>
      <c r="H5" s="74">
        <v>3</v>
      </c>
      <c r="I5" s="74">
        <v>4</v>
      </c>
      <c r="J5" s="78" t="s">
        <v>415</v>
      </c>
      <c r="K5" s="79" t="s">
        <v>416</v>
      </c>
    </row>
    <row r="6" spans="1:13" s="1" customFormat="1" ht="36" customHeight="1">
      <c r="A6" s="124">
        <v>1</v>
      </c>
      <c r="B6" s="125" t="s">
        <v>370</v>
      </c>
      <c r="C6" s="198" t="s">
        <v>454</v>
      </c>
      <c r="D6" s="154"/>
      <c r="E6" s="149"/>
      <c r="F6" s="149"/>
      <c r="G6" s="149"/>
      <c r="H6" s="149"/>
      <c r="I6" s="149"/>
      <c r="J6" s="142"/>
      <c r="K6" s="168" t="str">
        <f>IF(M6&gt;0,AVERAGE(K7:K11),"")</f>
        <v/>
      </c>
      <c r="M6" s="172">
        <f>SUM(M7:M11)</f>
        <v>0</v>
      </c>
    </row>
    <row r="7" spans="1:13" s="14" customFormat="1" ht="19.5" customHeight="1">
      <c r="A7" s="89" t="s">
        <v>227</v>
      </c>
      <c r="B7" s="103" t="s">
        <v>405</v>
      </c>
      <c r="C7" s="198"/>
      <c r="D7" s="154"/>
      <c r="E7" s="204"/>
      <c r="F7" s="204"/>
      <c r="G7" s="204"/>
      <c r="H7" s="204"/>
      <c r="I7" s="204"/>
      <c r="J7" s="99"/>
      <c r="K7" s="89" t="str">
        <f>IF(M7&gt;0,SUM(E7:I7),"")</f>
        <v/>
      </c>
      <c r="M7" s="22">
        <f>COUNT(E7:I7)</f>
        <v>0</v>
      </c>
    </row>
    <row r="8" spans="1:13" s="1" customFormat="1" ht="36" customHeight="1">
      <c r="A8" s="89" t="s">
        <v>228</v>
      </c>
      <c r="B8" s="90" t="s">
        <v>371</v>
      </c>
      <c r="C8" s="198"/>
      <c r="D8" s="154"/>
      <c r="E8" s="202"/>
      <c r="F8" s="202"/>
      <c r="G8" s="202"/>
      <c r="H8" s="202"/>
      <c r="I8" s="202"/>
      <c r="J8" s="99"/>
      <c r="K8" s="89" t="str">
        <f t="shared" ref="K8:K11" si="0">IF(M8&gt;0,SUM(E8:I8),"")</f>
        <v/>
      </c>
      <c r="M8" s="22">
        <f t="shared" ref="M8:M14" si="1">COUNT(E8:I8)</f>
        <v>0</v>
      </c>
    </row>
    <row r="9" spans="1:13" s="1" customFormat="1">
      <c r="A9" s="89" t="s">
        <v>229</v>
      </c>
      <c r="B9" s="90" t="s">
        <v>372</v>
      </c>
      <c r="C9" s="198"/>
      <c r="D9" s="154"/>
      <c r="E9" s="202"/>
      <c r="F9" s="202"/>
      <c r="G9" s="202"/>
      <c r="H9" s="202"/>
      <c r="I9" s="202"/>
      <c r="J9" s="99"/>
      <c r="K9" s="89" t="str">
        <f t="shared" si="0"/>
        <v/>
      </c>
      <c r="M9" s="22">
        <f t="shared" si="1"/>
        <v>0</v>
      </c>
    </row>
    <row r="10" spans="1:13" s="1" customFormat="1" ht="30">
      <c r="A10" s="89" t="s">
        <v>230</v>
      </c>
      <c r="B10" s="90" t="s">
        <v>373</v>
      </c>
      <c r="C10" s="198"/>
      <c r="D10" s="154"/>
      <c r="E10" s="202"/>
      <c r="F10" s="202"/>
      <c r="G10" s="202"/>
      <c r="H10" s="202"/>
      <c r="I10" s="202"/>
      <c r="J10" s="99"/>
      <c r="K10" s="89" t="str">
        <f t="shared" si="0"/>
        <v/>
      </c>
      <c r="M10" s="22">
        <f t="shared" si="1"/>
        <v>0</v>
      </c>
    </row>
    <row r="11" spans="1:13" s="1" customFormat="1">
      <c r="A11" s="89" t="s">
        <v>231</v>
      </c>
      <c r="B11" s="90" t="s">
        <v>374</v>
      </c>
      <c r="C11" s="198"/>
      <c r="D11" s="154"/>
      <c r="E11" s="202"/>
      <c r="F11" s="202"/>
      <c r="G11" s="202"/>
      <c r="H11" s="202"/>
      <c r="I11" s="202"/>
      <c r="J11" s="99"/>
      <c r="K11" s="89" t="str">
        <f t="shared" si="0"/>
        <v/>
      </c>
      <c r="M11" s="22">
        <f t="shared" si="1"/>
        <v>0</v>
      </c>
    </row>
    <row r="12" spans="1:13" s="1" customFormat="1">
      <c r="A12" s="124">
        <v>2</v>
      </c>
      <c r="B12" s="124" t="s">
        <v>219</v>
      </c>
      <c r="C12" s="198"/>
      <c r="D12" s="154"/>
      <c r="E12" s="202"/>
      <c r="F12" s="202"/>
      <c r="G12" s="202"/>
      <c r="H12" s="202"/>
      <c r="I12" s="202"/>
      <c r="J12" s="99"/>
      <c r="K12" s="168" t="str">
        <f>IF(M12&gt;0,SUM(E12:I12),"")</f>
        <v/>
      </c>
      <c r="M12" s="22">
        <f t="shared" si="1"/>
        <v>0</v>
      </c>
    </row>
    <row r="13" spans="1:13" s="1" customFormat="1" ht="30">
      <c r="A13" s="124">
        <v>3</v>
      </c>
      <c r="B13" s="125" t="s">
        <v>220</v>
      </c>
      <c r="C13" s="198"/>
      <c r="D13" s="154"/>
      <c r="E13" s="202"/>
      <c r="F13" s="202"/>
      <c r="G13" s="202"/>
      <c r="H13" s="202"/>
      <c r="I13" s="202"/>
      <c r="J13" s="99"/>
      <c r="K13" s="168" t="str">
        <f t="shared" ref="K13:K14" si="2">IF(M13&gt;0,SUM(E13:I13),"")</f>
        <v/>
      </c>
      <c r="M13" s="22">
        <f t="shared" si="1"/>
        <v>0</v>
      </c>
    </row>
    <row r="14" spans="1:13" s="1" customFormat="1" ht="45">
      <c r="A14" s="124">
        <v>4</v>
      </c>
      <c r="B14" s="125" t="s">
        <v>375</v>
      </c>
      <c r="C14" s="198"/>
      <c r="D14" s="154"/>
      <c r="E14" s="202"/>
      <c r="F14" s="202"/>
      <c r="G14" s="202"/>
      <c r="H14" s="202"/>
      <c r="I14" s="202"/>
      <c r="J14" s="99"/>
      <c r="K14" s="168" t="str">
        <f t="shared" si="2"/>
        <v/>
      </c>
      <c r="M14" s="22">
        <f t="shared" si="1"/>
        <v>0</v>
      </c>
    </row>
    <row r="15" spans="1:13" s="1" customFormat="1">
      <c r="A15" s="124">
        <v>5</v>
      </c>
      <c r="B15" s="124" t="s">
        <v>221</v>
      </c>
      <c r="C15" s="198"/>
      <c r="D15" s="154"/>
      <c r="E15" s="149"/>
      <c r="F15" s="149"/>
      <c r="G15" s="149"/>
      <c r="H15" s="149"/>
      <c r="I15" s="149"/>
      <c r="J15" s="143"/>
      <c r="K15" s="173" t="str">
        <f>IF(M15&gt;0,AVERAGE(K16:K17),"")</f>
        <v/>
      </c>
      <c r="M15" s="172">
        <f>SUM(M16:M17)</f>
        <v>0</v>
      </c>
    </row>
    <row r="16" spans="1:13" s="1" customFormat="1" ht="49.5" customHeight="1">
      <c r="A16" s="89" t="s">
        <v>227</v>
      </c>
      <c r="B16" s="95" t="s">
        <v>376</v>
      </c>
      <c r="C16" s="198"/>
      <c r="D16" s="154"/>
      <c r="E16" s="202"/>
      <c r="F16" s="202"/>
      <c r="G16" s="202"/>
      <c r="H16" s="202"/>
      <c r="I16" s="202"/>
      <c r="J16" s="207"/>
      <c r="K16" s="89" t="str">
        <f t="shared" ref="K16:K17" si="3">IF(M16&gt;0,SUM(E16:I16),"")</f>
        <v/>
      </c>
      <c r="M16" s="22">
        <f t="shared" ref="M16:M17" si="4">COUNT(E16:I16)</f>
        <v>0</v>
      </c>
    </row>
    <row r="17" spans="1:13" s="1" customFormat="1" ht="45">
      <c r="A17" s="89" t="s">
        <v>228</v>
      </c>
      <c r="B17" s="96" t="s">
        <v>97</v>
      </c>
      <c r="C17" s="198"/>
      <c r="D17" s="171" t="s">
        <v>543</v>
      </c>
      <c r="E17" s="202"/>
      <c r="F17" s="202"/>
      <c r="G17" s="202"/>
      <c r="H17" s="204"/>
      <c r="I17" s="202"/>
      <c r="J17" s="207"/>
      <c r="K17" s="89" t="str">
        <f t="shared" si="3"/>
        <v/>
      </c>
      <c r="M17" s="22">
        <f t="shared" si="4"/>
        <v>0</v>
      </c>
    </row>
    <row r="18" spans="1:13" s="1" customFormat="1">
      <c r="B18"/>
      <c r="C18" s="68"/>
      <c r="D18" s="68"/>
      <c r="H18" s="14"/>
      <c r="J18" s="24" t="s">
        <v>542</v>
      </c>
      <c r="K18" s="169" t="e">
        <f>AVERAGE(K5,K8,K9)</f>
        <v>#DIV/0!</v>
      </c>
      <c r="M18" s="19"/>
    </row>
    <row r="19" spans="1:13" s="1" customFormat="1">
      <c r="B19" s="3" t="s">
        <v>546</v>
      </c>
      <c r="C19" s="68"/>
      <c r="D19" s="68"/>
      <c r="H19" s="14"/>
      <c r="J19"/>
      <c r="K19"/>
      <c r="M19" s="19"/>
    </row>
    <row r="20" spans="1:13" s="1" customFormat="1">
      <c r="B20" s="3" t="s">
        <v>33</v>
      </c>
      <c r="C20" s="68"/>
      <c r="D20" s="68"/>
      <c r="H20" s="14"/>
      <c r="J20"/>
      <c r="K20"/>
      <c r="M20" s="19"/>
    </row>
    <row r="21" spans="1:13" s="1" customFormat="1">
      <c r="B21" s="3"/>
      <c r="C21" s="68"/>
      <c r="D21" s="68"/>
      <c r="H21" s="14"/>
      <c r="J21"/>
      <c r="K21"/>
      <c r="M21" s="19"/>
    </row>
    <row r="22" spans="1:13" s="1" customFormat="1">
      <c r="B22" s="6"/>
      <c r="C22" s="68"/>
      <c r="D22" s="68"/>
      <c r="H22" s="14"/>
      <c r="J22"/>
      <c r="K22"/>
      <c r="M22" s="19"/>
    </row>
    <row r="23" spans="1:13" s="1" customFormat="1">
      <c r="B23" s="6"/>
      <c r="C23" s="68"/>
      <c r="D23" s="68"/>
      <c r="H23" s="14"/>
      <c r="J23"/>
      <c r="K23"/>
      <c r="M23" s="19"/>
    </row>
    <row r="24" spans="1:13" s="1" customFormat="1">
      <c r="B24" s="6"/>
      <c r="C24" s="68"/>
      <c r="D24" s="68"/>
      <c r="J24"/>
      <c r="K24"/>
      <c r="M24" s="19"/>
    </row>
    <row r="25" spans="1:13" s="1" customFormat="1">
      <c r="B25" s="6"/>
      <c r="C25" s="68"/>
      <c r="D25" s="68"/>
      <c r="J25"/>
      <c r="K25"/>
      <c r="M25" s="19"/>
    </row>
    <row r="26" spans="1:13" s="1" customFormat="1">
      <c r="B26" s="6"/>
      <c r="C26" s="68"/>
      <c r="D26" s="68"/>
      <c r="J26"/>
      <c r="K26"/>
      <c r="M26" s="19"/>
    </row>
    <row r="27" spans="1:13" s="1" customFormat="1">
      <c r="B27" s="6"/>
      <c r="C27" s="68"/>
      <c r="D27" s="68"/>
      <c r="J27"/>
      <c r="K27"/>
      <c r="M27" s="19"/>
    </row>
    <row r="28" spans="1:13">
      <c r="B28" s="11"/>
      <c r="C28" s="68"/>
      <c r="D28" s="68"/>
    </row>
    <row r="29" spans="1:13">
      <c r="B29" s="12"/>
      <c r="C29" s="68"/>
      <c r="D29" s="68"/>
    </row>
    <row r="30" spans="1:13">
      <c r="B30" s="13"/>
      <c r="C30" s="68"/>
      <c r="D30" s="68"/>
    </row>
    <row r="31" spans="1:13">
      <c r="B31" s="13"/>
      <c r="C31" s="68"/>
      <c r="D31" s="68"/>
    </row>
    <row r="32" spans="1:13">
      <c r="C32" s="68"/>
      <c r="D32" s="68"/>
    </row>
    <row r="33" spans="3:4">
      <c r="C33" s="68"/>
      <c r="D33" s="68"/>
    </row>
  </sheetData>
  <sheetProtection password="CF63" sheet="1" objects="1" scenarios="1"/>
  <mergeCells count="1">
    <mergeCell ref="C6:C17"/>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sheetPr>
    <tabColor theme="6" tint="0.79998168889431442"/>
  </sheetPr>
  <dimension ref="A1:M37"/>
  <sheetViews>
    <sheetView showGridLines="0" topLeftCell="A22" zoomScale="80" zoomScaleNormal="80" workbookViewId="0">
      <selection activeCell="F32" sqref="F32"/>
    </sheetView>
  </sheetViews>
  <sheetFormatPr defaultRowHeight="15"/>
  <cols>
    <col min="2" max="2" width="75.7109375" customWidth="1"/>
    <col min="3" max="3" width="22.7109375" style="4" customWidth="1"/>
    <col min="4" max="4" width="20.42578125" style="4" customWidth="1"/>
    <col min="10" max="10" width="29.85546875" customWidth="1"/>
    <col min="12" max="12" width="4.28515625" customWidth="1"/>
    <col min="13" max="13" width="0" style="22" hidden="1" customWidth="1"/>
  </cols>
  <sheetData>
    <row r="1" spans="1:13">
      <c r="A1" s="189" t="s">
        <v>548</v>
      </c>
    </row>
    <row r="3" spans="1:13">
      <c r="C3" s="1"/>
      <c r="D3" s="1"/>
      <c r="J3" s="1"/>
      <c r="K3" s="1"/>
    </row>
    <row r="4" spans="1:13" s="14" customFormat="1">
      <c r="C4" s="87"/>
      <c r="D4" s="87"/>
      <c r="E4" s="73" t="s">
        <v>467</v>
      </c>
      <c r="F4" s="73"/>
      <c r="G4" s="73"/>
      <c r="H4" s="73"/>
      <c r="I4" s="73"/>
      <c r="J4" s="85"/>
      <c r="K4" s="85"/>
      <c r="M4" s="22"/>
    </row>
    <row r="5" spans="1:13" ht="30">
      <c r="A5" s="82"/>
      <c r="B5" s="75" t="s">
        <v>277</v>
      </c>
      <c r="C5" s="77" t="s">
        <v>547</v>
      </c>
      <c r="D5" s="182" t="s">
        <v>544</v>
      </c>
      <c r="E5" s="74">
        <v>0</v>
      </c>
      <c r="F5" s="74">
        <v>1</v>
      </c>
      <c r="G5" s="74">
        <v>2</v>
      </c>
      <c r="H5" s="74">
        <v>3</v>
      </c>
      <c r="I5" s="74">
        <v>4</v>
      </c>
      <c r="J5" s="78" t="s">
        <v>415</v>
      </c>
      <c r="K5" s="79" t="s">
        <v>416</v>
      </c>
    </row>
    <row r="6" spans="1:13" ht="30" customHeight="1">
      <c r="A6" s="137">
        <v>1</v>
      </c>
      <c r="B6" s="125" t="s">
        <v>267</v>
      </c>
      <c r="C6" s="198" t="s">
        <v>458</v>
      </c>
      <c r="D6" s="154"/>
      <c r="E6" s="146"/>
      <c r="F6" s="146"/>
      <c r="G6" s="146"/>
      <c r="H6" s="146"/>
      <c r="I6" s="146"/>
      <c r="J6" s="142"/>
      <c r="K6" s="173" t="str">
        <f>IF(M6&gt;0,AVERAGE(K7:K8),"")</f>
        <v/>
      </c>
      <c r="M6" s="178">
        <f>SUM(M7:M8)</f>
        <v>0</v>
      </c>
    </row>
    <row r="7" spans="1:13">
      <c r="A7" s="94" t="s">
        <v>227</v>
      </c>
      <c r="B7" s="90" t="s">
        <v>4</v>
      </c>
      <c r="C7" s="198"/>
      <c r="D7" s="154"/>
      <c r="E7" s="204"/>
      <c r="F7" s="204"/>
      <c r="G7" s="204"/>
      <c r="H7" s="204"/>
      <c r="I7" s="204"/>
      <c r="J7" s="99"/>
      <c r="K7" s="89" t="str">
        <f t="shared" ref="K7:K33" si="0">IF(M7&gt;0,SUM(E7:I7),"")</f>
        <v/>
      </c>
      <c r="M7" s="22">
        <f>COUNT(E7:I7)</f>
        <v>0</v>
      </c>
    </row>
    <row r="8" spans="1:13">
      <c r="A8" s="94" t="s">
        <v>228</v>
      </c>
      <c r="B8" s="90" t="s">
        <v>5</v>
      </c>
      <c r="C8" s="198"/>
      <c r="D8" s="154"/>
      <c r="E8" s="204"/>
      <c r="F8" s="204"/>
      <c r="G8" s="204"/>
      <c r="H8" s="204"/>
      <c r="I8" s="204"/>
      <c r="J8" s="99"/>
      <c r="K8" s="89" t="str">
        <f t="shared" si="0"/>
        <v/>
      </c>
      <c r="M8" s="22">
        <f>COUNT(E8:I8)</f>
        <v>0</v>
      </c>
    </row>
    <row r="9" spans="1:13" ht="30" customHeight="1">
      <c r="A9" s="137">
        <v>2</v>
      </c>
      <c r="B9" s="125" t="s">
        <v>268</v>
      </c>
      <c r="C9" s="198" t="s">
        <v>455</v>
      </c>
      <c r="D9" s="154"/>
      <c r="E9" s="146"/>
      <c r="F9" s="146"/>
      <c r="G9" s="146"/>
      <c r="H9" s="146"/>
      <c r="I9" s="146"/>
      <c r="J9" s="142"/>
      <c r="K9" s="173" t="str">
        <f>IF(M9&gt;0,AVERAGE(K10:K11),"")</f>
        <v/>
      </c>
      <c r="M9" s="178">
        <f>SUM(M10:M11)</f>
        <v>0</v>
      </c>
    </row>
    <row r="10" spans="1:13" ht="30">
      <c r="A10" s="94" t="s">
        <v>227</v>
      </c>
      <c r="B10" s="90" t="s">
        <v>269</v>
      </c>
      <c r="C10" s="198"/>
      <c r="D10" s="154"/>
      <c r="E10" s="204"/>
      <c r="F10" s="204"/>
      <c r="G10" s="204"/>
      <c r="H10" s="204"/>
      <c r="I10" s="204"/>
      <c r="J10" s="99"/>
      <c r="K10" s="89" t="str">
        <f t="shared" si="0"/>
        <v/>
      </c>
      <c r="M10" s="22">
        <f t="shared" ref="M10:M11" si="1">COUNT(E10:I10)</f>
        <v>0</v>
      </c>
    </row>
    <row r="11" spans="1:13" ht="36" customHeight="1">
      <c r="A11" s="94" t="s">
        <v>228</v>
      </c>
      <c r="B11" s="90" t="s">
        <v>270</v>
      </c>
      <c r="C11" s="198"/>
      <c r="D11" s="154"/>
      <c r="E11" s="204"/>
      <c r="F11" s="204"/>
      <c r="G11" s="204"/>
      <c r="H11" s="204"/>
      <c r="I11" s="204"/>
      <c r="J11" s="99"/>
      <c r="K11" s="89" t="str">
        <f t="shared" si="0"/>
        <v/>
      </c>
      <c r="M11" s="22">
        <f t="shared" si="1"/>
        <v>0</v>
      </c>
    </row>
    <row r="12" spans="1:13" ht="30" customHeight="1">
      <c r="A12" s="137">
        <v>3</v>
      </c>
      <c r="B12" s="125" t="s">
        <v>345</v>
      </c>
      <c r="C12" s="198" t="s">
        <v>456</v>
      </c>
      <c r="D12" s="154"/>
      <c r="E12" s="146"/>
      <c r="F12" s="146"/>
      <c r="G12" s="146"/>
      <c r="H12" s="146"/>
      <c r="I12" s="146"/>
      <c r="J12" s="142"/>
      <c r="K12" s="173" t="str">
        <f>IF(M12&gt;0,AVERAGE(K13:K16),"")</f>
        <v/>
      </c>
      <c r="M12" s="178">
        <f>SUM(M13:M16)</f>
        <v>0</v>
      </c>
    </row>
    <row r="13" spans="1:13" ht="52.5" customHeight="1">
      <c r="A13" s="94" t="s">
        <v>227</v>
      </c>
      <c r="B13" s="90" t="s">
        <v>263</v>
      </c>
      <c r="C13" s="198"/>
      <c r="D13" s="154"/>
      <c r="E13" s="204"/>
      <c r="F13" s="204"/>
      <c r="G13" s="204"/>
      <c r="H13" s="204"/>
      <c r="I13" s="204"/>
      <c r="J13" s="99"/>
      <c r="K13" s="89" t="str">
        <f t="shared" si="0"/>
        <v/>
      </c>
      <c r="M13" s="22">
        <f t="shared" ref="M13:M16" si="2">COUNT(E13:I13)</f>
        <v>0</v>
      </c>
    </row>
    <row r="14" spans="1:13">
      <c r="A14" s="94" t="s">
        <v>228</v>
      </c>
      <c r="B14" s="90" t="s">
        <v>264</v>
      </c>
      <c r="C14" s="198"/>
      <c r="D14" s="154"/>
      <c r="E14" s="204"/>
      <c r="F14" s="204"/>
      <c r="G14" s="204"/>
      <c r="H14" s="204"/>
      <c r="I14" s="204"/>
      <c r="J14" s="99"/>
      <c r="K14" s="89" t="str">
        <f t="shared" si="0"/>
        <v/>
      </c>
      <c r="M14" s="22">
        <f t="shared" si="2"/>
        <v>0</v>
      </c>
    </row>
    <row r="15" spans="1:13">
      <c r="A15" s="94" t="s">
        <v>229</v>
      </c>
      <c r="B15" s="90" t="s">
        <v>265</v>
      </c>
      <c r="C15" s="198"/>
      <c r="D15" s="154"/>
      <c r="E15" s="204"/>
      <c r="F15" s="204"/>
      <c r="G15" s="204"/>
      <c r="H15" s="204"/>
      <c r="I15" s="204"/>
      <c r="J15" s="207"/>
      <c r="K15" s="89" t="str">
        <f t="shared" si="0"/>
        <v/>
      </c>
      <c r="M15" s="22">
        <f t="shared" si="2"/>
        <v>0</v>
      </c>
    </row>
    <row r="16" spans="1:13">
      <c r="A16" s="94" t="s">
        <v>230</v>
      </c>
      <c r="B16" s="90" t="s">
        <v>266</v>
      </c>
      <c r="C16" s="198"/>
      <c r="D16" s="154"/>
      <c r="E16" s="204"/>
      <c r="F16" s="204"/>
      <c r="G16" s="204"/>
      <c r="H16" s="204"/>
      <c r="I16" s="204"/>
      <c r="J16" s="207"/>
      <c r="K16" s="89" t="str">
        <f t="shared" si="0"/>
        <v/>
      </c>
      <c r="M16" s="22">
        <f t="shared" si="2"/>
        <v>0</v>
      </c>
    </row>
    <row r="17" spans="1:13">
      <c r="A17" s="137">
        <v>4</v>
      </c>
      <c r="B17" s="125" t="s">
        <v>271</v>
      </c>
      <c r="C17" s="198" t="s">
        <v>457</v>
      </c>
      <c r="D17" s="154"/>
      <c r="E17" s="146"/>
      <c r="F17" s="146"/>
      <c r="G17" s="146"/>
      <c r="H17" s="146"/>
      <c r="I17" s="146"/>
      <c r="J17" s="143"/>
      <c r="K17" s="163" t="str">
        <f>IF(M17&gt;0,AVERAGE(K18:K23),"")</f>
        <v/>
      </c>
      <c r="M17" s="178">
        <f>SUM(M18:M23)</f>
        <v>0</v>
      </c>
    </row>
    <row r="18" spans="1:13" ht="30">
      <c r="A18" s="94" t="s">
        <v>227</v>
      </c>
      <c r="B18" s="90" t="s">
        <v>272</v>
      </c>
      <c r="C18" s="198"/>
      <c r="D18" s="154"/>
      <c r="E18" s="204"/>
      <c r="F18" s="204"/>
      <c r="G18" s="204"/>
      <c r="H18" s="204"/>
      <c r="I18" s="204"/>
      <c r="J18" s="207"/>
      <c r="K18" s="89" t="str">
        <f t="shared" si="0"/>
        <v/>
      </c>
      <c r="M18" s="22">
        <f t="shared" ref="M18:M23" si="3">COUNT(E18:I18)</f>
        <v>0</v>
      </c>
    </row>
    <row r="19" spans="1:13" ht="30">
      <c r="A19" s="94" t="s">
        <v>228</v>
      </c>
      <c r="B19" s="90" t="s">
        <v>273</v>
      </c>
      <c r="C19" s="198"/>
      <c r="D19" s="154"/>
      <c r="E19" s="204"/>
      <c r="F19" s="204"/>
      <c r="G19" s="204"/>
      <c r="H19" s="204"/>
      <c r="I19" s="204"/>
      <c r="J19" s="207"/>
      <c r="K19" s="89" t="str">
        <f t="shared" si="0"/>
        <v/>
      </c>
      <c r="M19" s="22">
        <f t="shared" si="3"/>
        <v>0</v>
      </c>
    </row>
    <row r="20" spans="1:13" ht="30">
      <c r="A20" s="94" t="s">
        <v>229</v>
      </c>
      <c r="B20" s="90" t="s">
        <v>274</v>
      </c>
      <c r="C20" s="198"/>
      <c r="D20" s="154"/>
      <c r="E20" s="204"/>
      <c r="F20" s="204"/>
      <c r="G20" s="204"/>
      <c r="H20" s="204"/>
      <c r="I20" s="204"/>
      <c r="J20" s="207"/>
      <c r="K20" s="89" t="str">
        <f t="shared" si="0"/>
        <v/>
      </c>
      <c r="M20" s="22">
        <f t="shared" si="3"/>
        <v>0</v>
      </c>
    </row>
    <row r="21" spans="1:13" ht="30">
      <c r="A21" s="94" t="s">
        <v>230</v>
      </c>
      <c r="B21" s="90" t="s">
        <v>276</v>
      </c>
      <c r="C21" s="198"/>
      <c r="D21" s="154"/>
      <c r="E21" s="204"/>
      <c r="F21" s="204"/>
      <c r="G21" s="204"/>
      <c r="H21" s="204"/>
      <c r="I21" s="204"/>
      <c r="J21" s="207"/>
      <c r="K21" s="89" t="str">
        <f t="shared" si="0"/>
        <v/>
      </c>
      <c r="M21" s="22">
        <f t="shared" si="3"/>
        <v>0</v>
      </c>
    </row>
    <row r="22" spans="1:13" ht="49.5" customHeight="1">
      <c r="A22" s="94" t="s">
        <v>231</v>
      </c>
      <c r="B22" s="90" t="s">
        <v>275</v>
      </c>
      <c r="C22" s="198"/>
      <c r="D22" s="154"/>
      <c r="E22" s="204"/>
      <c r="F22" s="204"/>
      <c r="G22" s="204"/>
      <c r="H22" s="204"/>
      <c r="I22" s="204"/>
      <c r="J22" s="207"/>
      <c r="K22" s="89" t="str">
        <f t="shared" si="0"/>
        <v/>
      </c>
      <c r="M22" s="22">
        <f t="shared" si="3"/>
        <v>0</v>
      </c>
    </row>
    <row r="23" spans="1:13">
      <c r="A23" s="94" t="s">
        <v>232</v>
      </c>
      <c r="B23" s="90" t="s">
        <v>280</v>
      </c>
      <c r="C23" s="198"/>
      <c r="D23" s="154"/>
      <c r="E23" s="204"/>
      <c r="F23" s="204"/>
      <c r="G23" s="204"/>
      <c r="H23" s="204"/>
      <c r="I23" s="204"/>
      <c r="J23" s="207"/>
      <c r="K23" s="89" t="str">
        <f t="shared" si="0"/>
        <v/>
      </c>
      <c r="M23" s="22">
        <f t="shared" si="3"/>
        <v>0</v>
      </c>
    </row>
    <row r="24" spans="1:13" ht="45">
      <c r="A24" s="137">
        <v>5</v>
      </c>
      <c r="B24" s="125" t="s">
        <v>320</v>
      </c>
      <c r="C24" s="198"/>
      <c r="D24" s="154"/>
      <c r="E24" s="146"/>
      <c r="F24" s="146"/>
      <c r="G24" s="146"/>
      <c r="H24" s="146"/>
      <c r="I24" s="146"/>
      <c r="J24" s="143"/>
      <c r="K24" s="167" t="str">
        <f>IF(M24&gt;0,AVERAGE(K25:K29),"")</f>
        <v/>
      </c>
      <c r="M24" s="178">
        <f>SUM(M25:M29)</f>
        <v>0</v>
      </c>
    </row>
    <row r="25" spans="1:13" ht="30">
      <c r="A25" s="94" t="s">
        <v>227</v>
      </c>
      <c r="B25" s="90" t="s">
        <v>321</v>
      </c>
      <c r="C25" s="198"/>
      <c r="D25" s="154"/>
      <c r="E25" s="204"/>
      <c r="F25" s="204"/>
      <c r="G25" s="204"/>
      <c r="H25" s="204"/>
      <c r="I25" s="204"/>
      <c r="J25" s="207"/>
      <c r="K25" s="89" t="str">
        <f t="shared" si="0"/>
        <v/>
      </c>
      <c r="M25" s="22">
        <f t="shared" ref="M25:M29" si="4">COUNT(E25:I25)</f>
        <v>0</v>
      </c>
    </row>
    <row r="26" spans="1:13" ht="30">
      <c r="A26" s="94" t="s">
        <v>228</v>
      </c>
      <c r="B26" s="90" t="s">
        <v>322</v>
      </c>
      <c r="C26" s="198"/>
      <c r="D26" s="154"/>
      <c r="E26" s="204"/>
      <c r="F26" s="204"/>
      <c r="G26" s="204"/>
      <c r="H26" s="204"/>
      <c r="I26" s="204"/>
      <c r="J26" s="207"/>
      <c r="K26" s="89" t="str">
        <f t="shared" si="0"/>
        <v/>
      </c>
      <c r="M26" s="22">
        <f t="shared" si="4"/>
        <v>0</v>
      </c>
    </row>
    <row r="27" spans="1:13">
      <c r="A27" s="94" t="s">
        <v>229</v>
      </c>
      <c r="B27" s="90" t="s">
        <v>323</v>
      </c>
      <c r="C27" s="198"/>
      <c r="D27" s="154"/>
      <c r="E27" s="204"/>
      <c r="F27" s="204"/>
      <c r="G27" s="204"/>
      <c r="H27" s="204"/>
      <c r="I27" s="204"/>
      <c r="J27" s="207"/>
      <c r="K27" s="89" t="str">
        <f t="shared" si="0"/>
        <v/>
      </c>
      <c r="M27" s="22">
        <f t="shared" si="4"/>
        <v>0</v>
      </c>
    </row>
    <row r="28" spans="1:13" ht="30">
      <c r="A28" s="94" t="s">
        <v>230</v>
      </c>
      <c r="B28" s="90" t="s">
        <v>324</v>
      </c>
      <c r="C28" s="198"/>
      <c r="D28" s="154"/>
      <c r="E28" s="204"/>
      <c r="F28" s="204"/>
      <c r="G28" s="204"/>
      <c r="H28" s="204"/>
      <c r="I28" s="204"/>
      <c r="J28" s="207"/>
      <c r="K28" s="89" t="str">
        <f t="shared" si="0"/>
        <v/>
      </c>
      <c r="M28" s="22">
        <f t="shared" si="4"/>
        <v>0</v>
      </c>
    </row>
    <row r="29" spans="1:13" ht="30.75" customHeight="1">
      <c r="A29" s="94" t="s">
        <v>231</v>
      </c>
      <c r="B29" s="90" t="s">
        <v>333</v>
      </c>
      <c r="C29" s="198"/>
      <c r="D29" s="154"/>
      <c r="E29" s="204"/>
      <c r="F29" s="204"/>
      <c r="G29" s="204"/>
      <c r="H29" s="204"/>
      <c r="I29" s="204"/>
      <c r="J29" s="207"/>
      <c r="K29" s="89" t="str">
        <f t="shared" si="0"/>
        <v/>
      </c>
      <c r="M29" s="22">
        <f t="shared" si="4"/>
        <v>0</v>
      </c>
    </row>
    <row r="30" spans="1:13">
      <c r="A30" s="137">
        <v>6</v>
      </c>
      <c r="B30" s="124" t="s">
        <v>278</v>
      </c>
      <c r="C30" s="198"/>
      <c r="D30" s="154"/>
      <c r="E30" s="146"/>
      <c r="F30" s="146"/>
      <c r="G30" s="146"/>
      <c r="H30" s="146"/>
      <c r="I30" s="146"/>
      <c r="J30" s="143"/>
      <c r="K30" s="167" t="str">
        <f>IF(M30&gt;0,AVERAGE(K31:K33),"")</f>
        <v/>
      </c>
      <c r="M30" s="178">
        <f>SUM(M31:M33)</f>
        <v>0</v>
      </c>
    </row>
    <row r="31" spans="1:13" ht="45.75" customHeight="1">
      <c r="A31" s="94" t="s">
        <v>227</v>
      </c>
      <c r="B31" s="95" t="s">
        <v>377</v>
      </c>
      <c r="C31" s="198"/>
      <c r="D31" s="154"/>
      <c r="E31" s="204"/>
      <c r="F31" s="204"/>
      <c r="G31" s="204"/>
      <c r="H31" s="204"/>
      <c r="I31" s="204"/>
      <c r="J31" s="207"/>
      <c r="K31" s="89" t="str">
        <f t="shared" si="0"/>
        <v/>
      </c>
      <c r="M31" s="22">
        <f t="shared" ref="M31:M33" si="5">COUNT(E31:I31)</f>
        <v>0</v>
      </c>
    </row>
    <row r="32" spans="1:13" ht="45">
      <c r="A32" s="94" t="s">
        <v>228</v>
      </c>
      <c r="B32" s="96" t="s">
        <v>279</v>
      </c>
      <c r="C32" s="198"/>
      <c r="D32" s="171" t="s">
        <v>543</v>
      </c>
      <c r="E32" s="204"/>
      <c r="F32" s="204"/>
      <c r="G32" s="204"/>
      <c r="H32" s="204"/>
      <c r="I32" s="204"/>
      <c r="J32" s="207"/>
      <c r="K32" s="89" t="str">
        <f t="shared" si="0"/>
        <v/>
      </c>
      <c r="M32" s="22">
        <f t="shared" si="5"/>
        <v>0</v>
      </c>
    </row>
    <row r="33" spans="1:13" ht="51.75" customHeight="1">
      <c r="A33" s="94" t="s">
        <v>229</v>
      </c>
      <c r="B33" s="97" t="s">
        <v>406</v>
      </c>
      <c r="C33" s="36" t="s">
        <v>483</v>
      </c>
      <c r="D33" s="36" t="s">
        <v>545</v>
      </c>
      <c r="E33" s="204"/>
      <c r="F33" s="204"/>
      <c r="G33" s="204"/>
      <c r="H33" s="204"/>
      <c r="I33" s="204"/>
      <c r="J33" s="207"/>
      <c r="K33" s="89" t="str">
        <f t="shared" si="0"/>
        <v/>
      </c>
      <c r="M33" s="22">
        <f t="shared" si="5"/>
        <v>0</v>
      </c>
    </row>
    <row r="34" spans="1:13">
      <c r="C34" s="68"/>
      <c r="D34" s="68"/>
      <c r="J34" s="24" t="s">
        <v>542</v>
      </c>
      <c r="K34" s="169" t="e">
        <f>AVERAGE(K6,K9,K12,K17,K24,K30)</f>
        <v>#DIV/0!</v>
      </c>
    </row>
    <row r="35" spans="1:13">
      <c r="B35" s="3" t="s">
        <v>546</v>
      </c>
      <c r="C35" s="68"/>
      <c r="D35" s="68"/>
    </row>
    <row r="36" spans="1:13">
      <c r="B36" s="3" t="s">
        <v>33</v>
      </c>
    </row>
    <row r="37" spans="1:13">
      <c r="B37" s="3"/>
    </row>
  </sheetData>
  <sheetProtection password="CF63" sheet="1" objects="1" scenarios="1"/>
  <mergeCells count="4">
    <mergeCell ref="C6:C8"/>
    <mergeCell ref="C17:C32"/>
    <mergeCell ref="C12:C16"/>
    <mergeCell ref="C9:C11"/>
  </mergeCells>
  <pageMargins left="0.7" right="0.7" top="0.75" bottom="0.75" header="0.3" footer="0.3"/>
</worksheet>
</file>

<file path=xl/worksheets/sheet13.xml><?xml version="1.0" encoding="utf-8"?>
<worksheet xmlns="http://schemas.openxmlformats.org/spreadsheetml/2006/main" xmlns:r="http://schemas.openxmlformats.org/officeDocument/2006/relationships">
  <sheetPr>
    <tabColor theme="4" tint="0.59999389629810485"/>
  </sheetPr>
  <dimension ref="A1:M55"/>
  <sheetViews>
    <sheetView showGridLines="0" topLeftCell="A23" zoomScale="80" zoomScaleNormal="80" workbookViewId="0">
      <selection activeCell="F31" sqref="F31"/>
    </sheetView>
  </sheetViews>
  <sheetFormatPr defaultRowHeight="15"/>
  <cols>
    <col min="2" max="2" width="75.7109375" customWidth="1"/>
    <col min="3" max="4" width="22" style="4" customWidth="1"/>
    <col min="10" max="10" width="29.85546875" customWidth="1"/>
    <col min="11" max="11" width="12.42578125" bestFit="1" customWidth="1"/>
    <col min="13" max="13" width="0" style="22" hidden="1" customWidth="1"/>
  </cols>
  <sheetData>
    <row r="1" spans="1:13">
      <c r="A1" s="189" t="s">
        <v>548</v>
      </c>
    </row>
    <row r="3" spans="1:13">
      <c r="C3" s="1"/>
      <c r="D3" s="1"/>
      <c r="J3" s="1"/>
      <c r="K3" s="1"/>
    </row>
    <row r="4" spans="1:13" s="14" customFormat="1">
      <c r="C4" s="87"/>
      <c r="D4" s="87"/>
      <c r="E4" s="73" t="s">
        <v>467</v>
      </c>
      <c r="F4" s="73"/>
      <c r="G4" s="73"/>
      <c r="H4" s="73"/>
      <c r="I4" s="73"/>
      <c r="J4" s="85"/>
      <c r="K4" s="85"/>
      <c r="M4" s="22"/>
    </row>
    <row r="5" spans="1:13" ht="37.5">
      <c r="A5" s="83"/>
      <c r="B5" s="72" t="s">
        <v>402</v>
      </c>
      <c r="C5" s="77" t="s">
        <v>547</v>
      </c>
      <c r="D5" s="182" t="s">
        <v>544</v>
      </c>
      <c r="E5" s="74">
        <v>0</v>
      </c>
      <c r="F5" s="74">
        <v>1</v>
      </c>
      <c r="G5" s="74">
        <v>2</v>
      </c>
      <c r="H5" s="74">
        <v>3</v>
      </c>
      <c r="I5" s="74">
        <v>4</v>
      </c>
      <c r="J5" s="78" t="s">
        <v>415</v>
      </c>
      <c r="K5" s="79" t="s">
        <v>416</v>
      </c>
    </row>
    <row r="6" spans="1:13" ht="30" customHeight="1">
      <c r="A6" s="137">
        <v>1</v>
      </c>
      <c r="B6" s="125" t="s">
        <v>287</v>
      </c>
      <c r="C6" s="198" t="s">
        <v>412</v>
      </c>
      <c r="D6" s="154"/>
      <c r="E6" s="146"/>
      <c r="F6" s="146"/>
      <c r="G6" s="146"/>
      <c r="H6" s="146"/>
      <c r="I6" s="146"/>
      <c r="J6" s="142"/>
      <c r="K6" s="173" t="str">
        <f>IF(M6&gt;0,AVERAGE(K7:K8),"")</f>
        <v/>
      </c>
      <c r="M6" s="178">
        <f>SUM(M7:M8)</f>
        <v>0</v>
      </c>
    </row>
    <row r="7" spans="1:13">
      <c r="A7" s="94" t="s">
        <v>227</v>
      </c>
      <c r="B7" s="90" t="s">
        <v>4</v>
      </c>
      <c r="C7" s="198"/>
      <c r="D7" s="154"/>
      <c r="E7" s="204"/>
      <c r="F7" s="204"/>
      <c r="G7" s="204"/>
      <c r="H7" s="204"/>
      <c r="I7" s="204"/>
      <c r="J7" s="99"/>
      <c r="K7" s="89" t="str">
        <f t="shared" ref="K7:K8" si="0">IF(M7&gt;0,SUM(E7:I7),"")</f>
        <v/>
      </c>
      <c r="M7" s="22">
        <f>COUNT(E7:I7)</f>
        <v>0</v>
      </c>
    </row>
    <row r="8" spans="1:13">
      <c r="A8" s="94" t="s">
        <v>228</v>
      </c>
      <c r="B8" s="90" t="s">
        <v>5</v>
      </c>
      <c r="C8" s="198"/>
      <c r="D8" s="154"/>
      <c r="E8" s="204"/>
      <c r="F8" s="204"/>
      <c r="G8" s="204"/>
      <c r="H8" s="204"/>
      <c r="I8" s="204"/>
      <c r="J8" s="99"/>
      <c r="K8" s="89" t="str">
        <f t="shared" si="0"/>
        <v/>
      </c>
      <c r="M8" s="22">
        <f>COUNT(E8:I8)</f>
        <v>0</v>
      </c>
    </row>
    <row r="9" spans="1:13" ht="30" customHeight="1">
      <c r="A9" s="137">
        <v>2</v>
      </c>
      <c r="B9" s="124" t="s">
        <v>378</v>
      </c>
      <c r="C9" s="198" t="s">
        <v>459</v>
      </c>
      <c r="D9" s="199" t="s">
        <v>545</v>
      </c>
      <c r="E9" s="146"/>
      <c r="F9" s="146"/>
      <c r="G9" s="146"/>
      <c r="H9" s="146"/>
      <c r="I9" s="146"/>
      <c r="J9" s="142"/>
      <c r="K9" s="173" t="str">
        <f>IF(M9&gt;0,AVERAGE(K10:K24),"")</f>
        <v/>
      </c>
      <c r="M9" s="178">
        <f>SUM(M10:M24)</f>
        <v>0</v>
      </c>
    </row>
    <row r="10" spans="1:13" ht="30">
      <c r="A10" s="94" t="s">
        <v>227</v>
      </c>
      <c r="B10" s="90" t="s">
        <v>288</v>
      </c>
      <c r="C10" s="198"/>
      <c r="D10" s="196"/>
      <c r="E10" s="204"/>
      <c r="F10" s="204"/>
      <c r="G10" s="204"/>
      <c r="H10" s="204"/>
      <c r="I10" s="204"/>
      <c r="J10" s="99"/>
      <c r="K10" s="89" t="str">
        <f t="shared" ref="K10:K24" si="1">IF(M10&gt;0,SUM(E10:I10),"")</f>
        <v/>
      </c>
      <c r="M10" s="22">
        <f t="shared" ref="M10:M32" si="2">COUNT(E10:I10)</f>
        <v>0</v>
      </c>
    </row>
    <row r="11" spans="1:13" ht="30">
      <c r="A11" s="94" t="s">
        <v>228</v>
      </c>
      <c r="B11" s="90" t="s">
        <v>289</v>
      </c>
      <c r="C11" s="198"/>
      <c r="D11" s="196"/>
      <c r="E11" s="204"/>
      <c r="F11" s="204"/>
      <c r="G11" s="204"/>
      <c r="H11" s="204"/>
      <c r="I11" s="204"/>
      <c r="J11" s="99"/>
      <c r="K11" s="89" t="str">
        <f t="shared" si="1"/>
        <v/>
      </c>
      <c r="M11" s="22">
        <f t="shared" si="2"/>
        <v>0</v>
      </c>
    </row>
    <row r="12" spans="1:13" ht="30">
      <c r="A12" s="94" t="s">
        <v>229</v>
      </c>
      <c r="B12" s="90" t="s">
        <v>290</v>
      </c>
      <c r="C12" s="198"/>
      <c r="D12" s="196"/>
      <c r="E12" s="204"/>
      <c r="F12" s="204"/>
      <c r="G12" s="204"/>
      <c r="H12" s="204"/>
      <c r="I12" s="204"/>
      <c r="J12" s="99"/>
      <c r="K12" s="89" t="str">
        <f t="shared" si="1"/>
        <v/>
      </c>
      <c r="M12" s="22">
        <f t="shared" si="2"/>
        <v>0</v>
      </c>
    </row>
    <row r="13" spans="1:13" ht="30">
      <c r="A13" s="94" t="s">
        <v>230</v>
      </c>
      <c r="B13" s="104" t="s">
        <v>301</v>
      </c>
      <c r="C13" s="39" t="s">
        <v>460</v>
      </c>
      <c r="D13" s="196"/>
      <c r="E13" s="204"/>
      <c r="F13" s="204"/>
      <c r="G13" s="204"/>
      <c r="H13" s="204"/>
      <c r="I13" s="204"/>
      <c r="J13" s="99"/>
      <c r="K13" s="89" t="str">
        <f t="shared" si="1"/>
        <v/>
      </c>
      <c r="M13" s="22">
        <f t="shared" si="2"/>
        <v>0</v>
      </c>
    </row>
    <row r="14" spans="1:13" ht="30">
      <c r="A14" s="94" t="s">
        <v>231</v>
      </c>
      <c r="B14" s="90" t="s">
        <v>291</v>
      </c>
      <c r="C14" s="198" t="s">
        <v>461</v>
      </c>
      <c r="D14" s="196"/>
      <c r="E14" s="204"/>
      <c r="F14" s="204"/>
      <c r="G14" s="204"/>
      <c r="H14" s="204"/>
      <c r="I14" s="204"/>
      <c r="J14" s="99"/>
      <c r="K14" s="89" t="str">
        <f t="shared" si="1"/>
        <v/>
      </c>
      <c r="M14" s="22">
        <f t="shared" si="2"/>
        <v>0</v>
      </c>
    </row>
    <row r="15" spans="1:13" ht="33" customHeight="1">
      <c r="A15" s="94" t="s">
        <v>232</v>
      </c>
      <c r="B15" s="90" t="s">
        <v>292</v>
      </c>
      <c r="C15" s="198"/>
      <c r="D15" s="196"/>
      <c r="E15" s="204"/>
      <c r="F15" s="204"/>
      <c r="G15" s="204"/>
      <c r="H15" s="204"/>
      <c r="I15" s="204"/>
      <c r="J15" s="207"/>
      <c r="K15" s="89" t="str">
        <f t="shared" si="1"/>
        <v/>
      </c>
      <c r="M15" s="22">
        <f t="shared" si="2"/>
        <v>0</v>
      </c>
    </row>
    <row r="16" spans="1:13" ht="30">
      <c r="A16" s="94" t="s">
        <v>233</v>
      </c>
      <c r="B16" s="90" t="s">
        <v>293</v>
      </c>
      <c r="C16" s="198"/>
      <c r="D16" s="196"/>
      <c r="E16" s="204"/>
      <c r="F16" s="204"/>
      <c r="G16" s="204"/>
      <c r="H16" s="204"/>
      <c r="I16" s="204"/>
      <c r="J16" s="207"/>
      <c r="K16" s="89" t="str">
        <f t="shared" si="1"/>
        <v/>
      </c>
      <c r="M16" s="22">
        <f t="shared" si="2"/>
        <v>0</v>
      </c>
    </row>
    <row r="17" spans="1:13" ht="30">
      <c r="A17" s="94" t="s">
        <v>234</v>
      </c>
      <c r="B17" s="90" t="s">
        <v>294</v>
      </c>
      <c r="C17" s="198"/>
      <c r="D17" s="196"/>
      <c r="E17" s="204"/>
      <c r="F17" s="204"/>
      <c r="G17" s="204"/>
      <c r="H17" s="204"/>
      <c r="I17" s="204"/>
      <c r="J17" s="207"/>
      <c r="K17" s="89" t="str">
        <f t="shared" si="1"/>
        <v/>
      </c>
      <c r="M17" s="22">
        <f t="shared" si="2"/>
        <v>0</v>
      </c>
    </row>
    <row r="18" spans="1:13" ht="33" customHeight="1">
      <c r="A18" s="94" t="s">
        <v>235</v>
      </c>
      <c r="B18" s="90" t="s">
        <v>295</v>
      </c>
      <c r="C18" s="198"/>
      <c r="D18" s="196"/>
      <c r="E18" s="204"/>
      <c r="F18" s="204"/>
      <c r="G18" s="204"/>
      <c r="H18" s="204"/>
      <c r="I18" s="204"/>
      <c r="J18" s="207"/>
      <c r="K18" s="89" t="str">
        <f t="shared" si="1"/>
        <v/>
      </c>
      <c r="M18" s="22">
        <f t="shared" si="2"/>
        <v>0</v>
      </c>
    </row>
    <row r="19" spans="1:13" ht="30">
      <c r="A19" s="94" t="s">
        <v>239</v>
      </c>
      <c r="B19" s="90" t="s">
        <v>302</v>
      </c>
      <c r="C19" s="198"/>
      <c r="D19" s="196"/>
      <c r="E19" s="204"/>
      <c r="F19" s="204"/>
      <c r="G19" s="204"/>
      <c r="H19" s="204"/>
      <c r="I19" s="204"/>
      <c r="J19" s="207"/>
      <c r="K19" s="89" t="str">
        <f t="shared" si="1"/>
        <v/>
      </c>
      <c r="M19" s="22">
        <f t="shared" si="2"/>
        <v>0</v>
      </c>
    </row>
    <row r="20" spans="1:13" ht="51.75" customHeight="1">
      <c r="A20" s="94" t="s">
        <v>240</v>
      </c>
      <c r="B20" s="90" t="s">
        <v>296</v>
      </c>
      <c r="C20" s="198"/>
      <c r="D20" s="196"/>
      <c r="E20" s="204"/>
      <c r="F20" s="204"/>
      <c r="G20" s="204"/>
      <c r="H20" s="204"/>
      <c r="I20" s="204"/>
      <c r="J20" s="207"/>
      <c r="K20" s="89" t="str">
        <f t="shared" si="1"/>
        <v/>
      </c>
      <c r="M20" s="22">
        <f t="shared" si="2"/>
        <v>0</v>
      </c>
    </row>
    <row r="21" spans="1:13" ht="30">
      <c r="A21" s="94" t="s">
        <v>241</v>
      </c>
      <c r="B21" s="90" t="s">
        <v>297</v>
      </c>
      <c r="C21" s="198"/>
      <c r="D21" s="196"/>
      <c r="E21" s="204"/>
      <c r="F21" s="204"/>
      <c r="G21" s="204"/>
      <c r="H21" s="204"/>
      <c r="I21" s="204"/>
      <c r="J21" s="207"/>
      <c r="K21" s="89" t="str">
        <f t="shared" si="1"/>
        <v/>
      </c>
      <c r="M21" s="22">
        <f t="shared" si="2"/>
        <v>0</v>
      </c>
    </row>
    <row r="22" spans="1:13" ht="30">
      <c r="A22" s="94" t="s">
        <v>284</v>
      </c>
      <c r="B22" s="90" t="s">
        <v>298</v>
      </c>
      <c r="C22" s="198"/>
      <c r="D22" s="196"/>
      <c r="E22" s="204"/>
      <c r="F22" s="204"/>
      <c r="G22" s="204"/>
      <c r="H22" s="204"/>
      <c r="I22" s="204"/>
      <c r="J22" s="207"/>
      <c r="K22" s="89" t="str">
        <f t="shared" si="1"/>
        <v/>
      </c>
      <c r="M22" s="22">
        <f t="shared" si="2"/>
        <v>0</v>
      </c>
    </row>
    <row r="23" spans="1:13" ht="30">
      <c r="A23" s="94" t="s">
        <v>285</v>
      </c>
      <c r="B23" s="90" t="s">
        <v>299</v>
      </c>
      <c r="C23" s="198"/>
      <c r="D23" s="196"/>
      <c r="E23" s="204"/>
      <c r="F23" s="204"/>
      <c r="G23" s="204"/>
      <c r="H23" s="204"/>
      <c r="I23" s="204"/>
      <c r="J23" s="207"/>
      <c r="K23" s="89" t="str">
        <f t="shared" si="1"/>
        <v/>
      </c>
      <c r="M23" s="22">
        <f t="shared" si="2"/>
        <v>0</v>
      </c>
    </row>
    <row r="24" spans="1:13" ht="31.5" customHeight="1">
      <c r="A24" s="94" t="s">
        <v>286</v>
      </c>
      <c r="B24" s="90" t="s">
        <v>300</v>
      </c>
      <c r="C24" s="198"/>
      <c r="D24" s="197"/>
      <c r="E24" s="204"/>
      <c r="F24" s="204"/>
      <c r="G24" s="204"/>
      <c r="H24" s="204"/>
      <c r="I24" s="204"/>
      <c r="J24" s="207"/>
      <c r="K24" s="89" t="str">
        <f t="shared" si="1"/>
        <v/>
      </c>
      <c r="M24" s="22">
        <f t="shared" si="2"/>
        <v>0</v>
      </c>
    </row>
    <row r="25" spans="1:13">
      <c r="A25" s="140">
        <v>3</v>
      </c>
      <c r="B25" s="141" t="s">
        <v>281</v>
      </c>
      <c r="C25" s="198" t="s">
        <v>462</v>
      </c>
      <c r="D25" s="154"/>
      <c r="E25" s="146"/>
      <c r="F25" s="146"/>
      <c r="G25" s="146"/>
      <c r="H25" s="146"/>
      <c r="I25" s="146"/>
      <c r="J25" s="143"/>
      <c r="K25" s="166" t="str">
        <f>IF(M25&gt;0,AVERAGE(K26:K29),"")</f>
        <v/>
      </c>
      <c r="M25" s="178">
        <f>SUM(M26:M29)</f>
        <v>0</v>
      </c>
    </row>
    <row r="26" spans="1:13" ht="30">
      <c r="A26" s="94" t="s">
        <v>227</v>
      </c>
      <c r="B26" s="90" t="s">
        <v>303</v>
      </c>
      <c r="C26" s="198"/>
      <c r="D26" s="154"/>
      <c r="E26" s="204"/>
      <c r="F26" s="204"/>
      <c r="G26" s="204"/>
      <c r="H26" s="204"/>
      <c r="I26" s="204"/>
      <c r="J26" s="207"/>
      <c r="K26" s="89" t="str">
        <f t="shared" ref="K26:K29" si="3">IF(M26&gt;0,SUM(E26:I26),"")</f>
        <v/>
      </c>
      <c r="M26" s="22">
        <f t="shared" si="2"/>
        <v>0</v>
      </c>
    </row>
    <row r="27" spans="1:13" ht="33" customHeight="1">
      <c r="A27" s="94" t="s">
        <v>228</v>
      </c>
      <c r="B27" s="90" t="s">
        <v>282</v>
      </c>
      <c r="C27" s="198"/>
      <c r="D27" s="154"/>
      <c r="E27" s="204"/>
      <c r="F27" s="204"/>
      <c r="G27" s="204"/>
      <c r="H27" s="204"/>
      <c r="I27" s="204"/>
      <c r="J27" s="207"/>
      <c r="K27" s="89" t="str">
        <f t="shared" si="3"/>
        <v/>
      </c>
      <c r="M27" s="22">
        <f t="shared" si="2"/>
        <v>0</v>
      </c>
    </row>
    <row r="28" spans="1:13">
      <c r="A28" s="94" t="s">
        <v>229</v>
      </c>
      <c r="B28" s="90" t="s">
        <v>283</v>
      </c>
      <c r="C28" s="198"/>
      <c r="D28" s="154"/>
      <c r="E28" s="204"/>
      <c r="F28" s="204"/>
      <c r="G28" s="204"/>
      <c r="H28" s="204"/>
      <c r="I28" s="204"/>
      <c r="J28" s="207"/>
      <c r="K28" s="89" t="str">
        <f t="shared" si="3"/>
        <v/>
      </c>
      <c r="M28" s="22">
        <f t="shared" si="2"/>
        <v>0</v>
      </c>
    </row>
    <row r="29" spans="1:13" ht="57" customHeight="1">
      <c r="A29" s="94" t="s">
        <v>230</v>
      </c>
      <c r="B29" s="90" t="s">
        <v>304</v>
      </c>
      <c r="C29" s="198"/>
      <c r="D29" s="154"/>
      <c r="E29" s="204"/>
      <c r="F29" s="204"/>
      <c r="G29" s="204"/>
      <c r="H29" s="204"/>
      <c r="I29" s="204"/>
      <c r="J29" s="207"/>
      <c r="K29" s="89" t="str">
        <f t="shared" si="3"/>
        <v/>
      </c>
      <c r="M29" s="22">
        <f t="shared" si="2"/>
        <v>0</v>
      </c>
    </row>
    <row r="30" spans="1:13">
      <c r="A30" s="137">
        <v>4</v>
      </c>
      <c r="B30" s="124" t="s">
        <v>317</v>
      </c>
      <c r="C30" s="198" t="s">
        <v>412</v>
      </c>
      <c r="D30" s="154"/>
      <c r="E30" s="146"/>
      <c r="F30" s="146"/>
      <c r="G30" s="146"/>
      <c r="H30" s="146"/>
      <c r="I30" s="146"/>
      <c r="J30" s="143"/>
      <c r="K30" s="166" t="str">
        <f>IF(M30&gt;0,AVERAGE(K31:K32),"")</f>
        <v/>
      </c>
      <c r="M30" s="178">
        <f>SUM(M31:M32)</f>
        <v>0</v>
      </c>
    </row>
    <row r="31" spans="1:13" ht="60.75" customHeight="1">
      <c r="A31" s="94" t="s">
        <v>227</v>
      </c>
      <c r="B31" s="95" t="s">
        <v>379</v>
      </c>
      <c r="C31" s="198"/>
      <c r="D31" s="154"/>
      <c r="E31" s="204"/>
      <c r="F31" s="204"/>
      <c r="G31" s="204"/>
      <c r="H31" s="204"/>
      <c r="I31" s="204"/>
      <c r="J31" s="207"/>
      <c r="K31" s="89" t="str">
        <f t="shared" ref="K31:K32" si="4">IF(M31&gt;0,SUM(E31:I31),"")</f>
        <v/>
      </c>
      <c r="M31" s="22">
        <f t="shared" si="2"/>
        <v>0</v>
      </c>
    </row>
    <row r="32" spans="1:13" ht="45">
      <c r="A32" s="94" t="s">
        <v>228</v>
      </c>
      <c r="B32" s="96" t="s">
        <v>318</v>
      </c>
      <c r="C32" s="198"/>
      <c r="D32" s="171" t="s">
        <v>543</v>
      </c>
      <c r="E32" s="204"/>
      <c r="F32" s="204"/>
      <c r="G32" s="204"/>
      <c r="H32" s="204"/>
      <c r="I32" s="204"/>
      <c r="J32" s="207"/>
      <c r="K32" s="89" t="str">
        <f t="shared" si="4"/>
        <v/>
      </c>
      <c r="M32" s="22">
        <f t="shared" si="2"/>
        <v>0</v>
      </c>
    </row>
    <row r="33" spans="2:11">
      <c r="B33" s="11"/>
      <c r="C33" s="68"/>
      <c r="D33" s="68"/>
      <c r="J33" s="24" t="s">
        <v>542</v>
      </c>
      <c r="K33" s="169" t="e">
        <f>AVERAGE(K6,K9,K25,K30)</f>
        <v>#DIV/0!</v>
      </c>
    </row>
    <row r="34" spans="2:11">
      <c r="B34" s="3" t="s">
        <v>546</v>
      </c>
      <c r="C34" s="68"/>
      <c r="D34" s="68"/>
      <c r="E34" s="14"/>
    </row>
    <row r="35" spans="2:11">
      <c r="B35" s="3" t="s">
        <v>33</v>
      </c>
      <c r="E35" s="14"/>
    </row>
    <row r="36" spans="2:11">
      <c r="B36" s="3"/>
      <c r="E36" s="14"/>
    </row>
    <row r="37" spans="2:11">
      <c r="B37" s="1"/>
      <c r="E37" s="14"/>
    </row>
    <row r="38" spans="2:11">
      <c r="B38" s="1"/>
      <c r="E38" s="14"/>
    </row>
    <row r="39" spans="2:11">
      <c r="B39" s="1"/>
      <c r="E39" s="14"/>
    </row>
    <row r="40" spans="2:11">
      <c r="B40" s="1"/>
      <c r="E40" s="14"/>
    </row>
    <row r="41" spans="2:11">
      <c r="B41" s="1"/>
      <c r="E41" s="14"/>
    </row>
    <row r="42" spans="2:11">
      <c r="B42" s="1"/>
      <c r="E42" s="14"/>
    </row>
    <row r="43" spans="2:11">
      <c r="B43" s="1"/>
      <c r="E43" s="14"/>
    </row>
    <row r="44" spans="2:11">
      <c r="B44" s="1"/>
      <c r="E44" s="14"/>
    </row>
    <row r="55" spans="1:1">
      <c r="A55" s="22"/>
    </row>
  </sheetData>
  <sheetProtection password="CF63" sheet="1" objects="1" scenarios="1"/>
  <sortState ref="B8:H63">
    <sortCondition ref="E8:E63"/>
  </sortState>
  <mergeCells count="6">
    <mergeCell ref="D9:D24"/>
    <mergeCell ref="C6:C8"/>
    <mergeCell ref="C9:C12"/>
    <mergeCell ref="C14:C24"/>
    <mergeCell ref="C30:C32"/>
    <mergeCell ref="C25:C29"/>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sheetPr>
    <tabColor theme="4" tint="0.59999389629810485"/>
  </sheetPr>
  <dimension ref="A1:M41"/>
  <sheetViews>
    <sheetView showGridLines="0" zoomScale="80" zoomScaleNormal="80" workbookViewId="0">
      <selection activeCell="H16" sqref="H16"/>
    </sheetView>
  </sheetViews>
  <sheetFormatPr defaultRowHeight="15"/>
  <cols>
    <col min="2" max="2" width="75.7109375" customWidth="1"/>
    <col min="3" max="4" width="14.7109375" style="4" customWidth="1"/>
    <col min="10" max="10" width="29.85546875" customWidth="1"/>
    <col min="11" max="11" width="12.42578125" bestFit="1" customWidth="1"/>
    <col min="12" max="12" width="5.140625" customWidth="1"/>
    <col min="13" max="13" width="0" style="22" hidden="1" customWidth="1"/>
  </cols>
  <sheetData>
    <row r="1" spans="1:13">
      <c r="A1" s="189" t="s">
        <v>548</v>
      </c>
    </row>
    <row r="3" spans="1:13">
      <c r="C3" s="1"/>
      <c r="D3" s="1"/>
      <c r="J3" s="1"/>
      <c r="K3" s="1"/>
    </row>
    <row r="4" spans="1:13" s="14" customFormat="1">
      <c r="C4" s="87"/>
      <c r="D4" s="87"/>
      <c r="E4" s="73" t="s">
        <v>467</v>
      </c>
      <c r="F4" s="73"/>
      <c r="G4" s="73"/>
      <c r="H4" s="73"/>
      <c r="I4" s="73"/>
      <c r="J4" s="85"/>
      <c r="K4" s="85"/>
      <c r="M4" s="22"/>
    </row>
    <row r="5" spans="1:13" ht="37.5">
      <c r="A5" s="83"/>
      <c r="B5" s="72" t="s">
        <v>403</v>
      </c>
      <c r="C5" s="77" t="s">
        <v>547</v>
      </c>
      <c r="D5" s="182" t="s">
        <v>544</v>
      </c>
      <c r="E5" s="74">
        <v>0</v>
      </c>
      <c r="F5" s="74">
        <v>1</v>
      </c>
      <c r="G5" s="74">
        <v>2</v>
      </c>
      <c r="H5" s="74">
        <v>3</v>
      </c>
      <c r="I5" s="74">
        <v>4</v>
      </c>
      <c r="J5" s="78" t="s">
        <v>415</v>
      </c>
      <c r="K5" s="79" t="s">
        <v>416</v>
      </c>
    </row>
    <row r="6" spans="1:13" ht="30" customHeight="1">
      <c r="A6" s="137">
        <v>1</v>
      </c>
      <c r="B6" s="125" t="s">
        <v>319</v>
      </c>
      <c r="C6" s="198" t="s">
        <v>412</v>
      </c>
      <c r="D6" s="154"/>
      <c r="E6" s="146"/>
      <c r="F6" s="146"/>
      <c r="G6" s="146"/>
      <c r="H6" s="146"/>
      <c r="I6" s="146"/>
      <c r="J6" s="142"/>
      <c r="K6" s="173" t="str">
        <f>IF(M6&gt;0,AVERAGE(K7:K8),"")</f>
        <v/>
      </c>
      <c r="M6" s="178">
        <f>SUM(M7:M8)</f>
        <v>0</v>
      </c>
    </row>
    <row r="7" spans="1:13" ht="15.95" customHeight="1">
      <c r="A7" s="94" t="s">
        <v>227</v>
      </c>
      <c r="B7" s="105" t="s">
        <v>4</v>
      </c>
      <c r="C7" s="198"/>
      <c r="D7" s="154"/>
      <c r="E7" s="204"/>
      <c r="F7" s="204"/>
      <c r="G7" s="204"/>
      <c r="H7" s="204"/>
      <c r="I7" s="204"/>
      <c r="J7" s="99"/>
      <c r="K7" s="89" t="str">
        <f t="shared" ref="K7:K8" si="0">IF(M7&gt;0,SUM(E7:I7),"")</f>
        <v/>
      </c>
      <c r="M7" s="22">
        <f t="shared" ref="M7:M37" si="1">COUNT(E7:I7)</f>
        <v>0</v>
      </c>
    </row>
    <row r="8" spans="1:13">
      <c r="A8" s="94" t="s">
        <v>228</v>
      </c>
      <c r="B8" s="90" t="s">
        <v>5</v>
      </c>
      <c r="C8" s="198"/>
      <c r="D8" s="154"/>
      <c r="E8" s="204"/>
      <c r="F8" s="204"/>
      <c r="G8" s="204"/>
      <c r="H8" s="204"/>
      <c r="I8" s="204"/>
      <c r="J8" s="99"/>
      <c r="K8" s="89" t="str">
        <f t="shared" si="0"/>
        <v/>
      </c>
      <c r="M8" s="22">
        <f t="shared" si="1"/>
        <v>0</v>
      </c>
    </row>
    <row r="9" spans="1:13" ht="20.100000000000001" customHeight="1">
      <c r="A9" s="137">
        <v>2</v>
      </c>
      <c r="B9" s="125" t="s">
        <v>325</v>
      </c>
      <c r="C9" s="198" t="s">
        <v>443</v>
      </c>
      <c r="D9" s="199" t="s">
        <v>545</v>
      </c>
      <c r="E9" s="146"/>
      <c r="F9" s="146"/>
      <c r="G9" s="146"/>
      <c r="H9" s="146"/>
      <c r="I9" s="146"/>
      <c r="J9" s="142"/>
      <c r="K9" s="173" t="str">
        <f>IF(M9&gt;0,AVERAGE(K10:K18),"")</f>
        <v/>
      </c>
      <c r="M9" s="178">
        <f>SUM(M10:M18)</f>
        <v>0</v>
      </c>
    </row>
    <row r="10" spans="1:13" ht="51" customHeight="1">
      <c r="A10" s="94" t="s">
        <v>227</v>
      </c>
      <c r="B10" s="90" t="s">
        <v>326</v>
      </c>
      <c r="C10" s="198"/>
      <c r="D10" s="196"/>
      <c r="E10" s="204"/>
      <c r="F10" s="204"/>
      <c r="G10" s="204"/>
      <c r="H10" s="204"/>
      <c r="I10" s="204"/>
      <c r="J10" s="99"/>
      <c r="K10" s="89" t="str">
        <f t="shared" ref="K10:K18" si="2">IF(M10&gt;0,SUM(E10:I10),"")</f>
        <v/>
      </c>
      <c r="M10" s="22">
        <f t="shared" si="1"/>
        <v>0</v>
      </c>
    </row>
    <row r="11" spans="1:13" ht="30.75" customHeight="1">
      <c r="A11" s="94" t="s">
        <v>228</v>
      </c>
      <c r="B11" s="90" t="s">
        <v>327</v>
      </c>
      <c r="C11" s="198"/>
      <c r="D11" s="196"/>
      <c r="E11" s="204"/>
      <c r="F11" s="204"/>
      <c r="G11" s="204"/>
      <c r="H11" s="204"/>
      <c r="I11" s="204"/>
      <c r="J11" s="99"/>
      <c r="K11" s="89" t="str">
        <f t="shared" si="2"/>
        <v/>
      </c>
      <c r="M11" s="22">
        <f t="shared" si="1"/>
        <v>0</v>
      </c>
    </row>
    <row r="12" spans="1:13" ht="30">
      <c r="A12" s="94" t="s">
        <v>229</v>
      </c>
      <c r="B12" s="90" t="s">
        <v>328</v>
      </c>
      <c r="C12" s="198"/>
      <c r="D12" s="196"/>
      <c r="E12" s="204"/>
      <c r="F12" s="204"/>
      <c r="G12" s="204"/>
      <c r="H12" s="204"/>
      <c r="I12" s="204"/>
      <c r="J12" s="99"/>
      <c r="K12" s="89" t="str">
        <f t="shared" si="2"/>
        <v/>
      </c>
      <c r="M12" s="22">
        <f t="shared" si="1"/>
        <v>0</v>
      </c>
    </row>
    <row r="13" spans="1:13" ht="34.5" customHeight="1">
      <c r="A13" s="94" t="s">
        <v>230</v>
      </c>
      <c r="B13" s="90" t="s">
        <v>329</v>
      </c>
      <c r="C13" s="198"/>
      <c r="D13" s="196"/>
      <c r="E13" s="204"/>
      <c r="F13" s="204"/>
      <c r="G13" s="204"/>
      <c r="H13" s="204"/>
      <c r="I13" s="204"/>
      <c r="J13" s="99"/>
      <c r="K13" s="89" t="str">
        <f t="shared" si="2"/>
        <v/>
      </c>
      <c r="M13" s="22">
        <f t="shared" si="1"/>
        <v>0</v>
      </c>
    </row>
    <row r="14" spans="1:13" ht="30">
      <c r="A14" s="94" t="s">
        <v>231</v>
      </c>
      <c r="B14" s="104" t="s">
        <v>380</v>
      </c>
      <c r="C14" s="198"/>
      <c r="D14" s="196"/>
      <c r="E14" s="204"/>
      <c r="F14" s="204"/>
      <c r="G14" s="204"/>
      <c r="H14" s="204"/>
      <c r="I14" s="204"/>
      <c r="J14" s="99"/>
      <c r="K14" s="89" t="str">
        <f t="shared" si="2"/>
        <v/>
      </c>
      <c r="M14" s="22">
        <f t="shared" si="1"/>
        <v>0</v>
      </c>
    </row>
    <row r="15" spans="1:13" ht="45" customHeight="1">
      <c r="A15" s="94" t="s">
        <v>232</v>
      </c>
      <c r="B15" s="90" t="s">
        <v>330</v>
      </c>
      <c r="C15" s="198"/>
      <c r="D15" s="196"/>
      <c r="E15" s="204"/>
      <c r="F15" s="204"/>
      <c r="G15" s="204"/>
      <c r="H15" s="204"/>
      <c r="I15" s="204"/>
      <c r="J15" s="207"/>
      <c r="K15" s="89" t="str">
        <f t="shared" si="2"/>
        <v/>
      </c>
      <c r="M15" s="22">
        <f t="shared" si="1"/>
        <v>0</v>
      </c>
    </row>
    <row r="16" spans="1:13" ht="53.25" customHeight="1">
      <c r="A16" s="94" t="s">
        <v>233</v>
      </c>
      <c r="B16" s="90" t="s">
        <v>331</v>
      </c>
      <c r="C16" s="198"/>
      <c r="D16" s="196"/>
      <c r="E16" s="204"/>
      <c r="F16" s="204"/>
      <c r="G16" s="204"/>
      <c r="H16" s="204"/>
      <c r="I16" s="204"/>
      <c r="J16" s="207"/>
      <c r="K16" s="89" t="str">
        <f t="shared" si="2"/>
        <v/>
      </c>
      <c r="M16" s="22">
        <f t="shared" si="1"/>
        <v>0</v>
      </c>
    </row>
    <row r="17" spans="1:13" ht="45">
      <c r="A17" s="94" t="s">
        <v>234</v>
      </c>
      <c r="B17" s="90" t="s">
        <v>332</v>
      </c>
      <c r="C17" s="198"/>
      <c r="D17" s="196"/>
      <c r="E17" s="204"/>
      <c r="F17" s="204"/>
      <c r="G17" s="204"/>
      <c r="H17" s="204"/>
      <c r="I17" s="204"/>
      <c r="J17" s="207"/>
      <c r="K17" s="89" t="str">
        <f t="shared" si="2"/>
        <v/>
      </c>
      <c r="M17" s="22">
        <f t="shared" si="1"/>
        <v>0</v>
      </c>
    </row>
    <row r="18" spans="1:13" ht="53.25" customHeight="1">
      <c r="A18" s="94" t="s">
        <v>235</v>
      </c>
      <c r="B18" s="90" t="s">
        <v>334</v>
      </c>
      <c r="C18" s="198"/>
      <c r="D18" s="197"/>
      <c r="E18" s="204"/>
      <c r="F18" s="204"/>
      <c r="G18" s="204"/>
      <c r="H18" s="204"/>
      <c r="I18" s="204"/>
      <c r="J18" s="207"/>
      <c r="K18" s="89" t="str">
        <f t="shared" si="2"/>
        <v/>
      </c>
      <c r="M18" s="22">
        <f t="shared" si="1"/>
        <v>0</v>
      </c>
    </row>
    <row r="19" spans="1:13" ht="20.100000000000001" customHeight="1">
      <c r="A19" s="137">
        <v>3</v>
      </c>
      <c r="B19" s="124" t="s">
        <v>344</v>
      </c>
      <c r="C19" s="198" t="s">
        <v>463</v>
      </c>
      <c r="D19" s="154"/>
      <c r="E19" s="146"/>
      <c r="F19" s="146"/>
      <c r="G19" s="146"/>
      <c r="H19" s="146"/>
      <c r="I19" s="146"/>
      <c r="J19" s="143"/>
      <c r="K19" s="163" t="str">
        <f>IF(M19&gt;0,AVERAGE(K20:K28),"")</f>
        <v/>
      </c>
      <c r="M19" s="178">
        <f>SUM(M20:M28)</f>
        <v>0</v>
      </c>
    </row>
    <row r="20" spans="1:13" ht="30">
      <c r="A20" s="94" t="s">
        <v>227</v>
      </c>
      <c r="B20" s="90" t="s">
        <v>343</v>
      </c>
      <c r="C20" s="198"/>
      <c r="D20" s="154"/>
      <c r="E20" s="204"/>
      <c r="F20" s="204"/>
      <c r="G20" s="204"/>
      <c r="H20" s="204"/>
      <c r="I20" s="204"/>
      <c r="J20" s="207"/>
      <c r="K20" s="89" t="str">
        <f t="shared" ref="K20:K28" si="3">IF(M20&gt;0,SUM(E20:I20),"")</f>
        <v/>
      </c>
      <c r="M20" s="22">
        <f t="shared" si="1"/>
        <v>0</v>
      </c>
    </row>
    <row r="21" spans="1:13">
      <c r="A21" s="94" t="s">
        <v>228</v>
      </c>
      <c r="B21" s="90" t="s">
        <v>337</v>
      </c>
      <c r="C21" s="198"/>
      <c r="D21" s="154"/>
      <c r="E21" s="204"/>
      <c r="F21" s="204"/>
      <c r="G21" s="204"/>
      <c r="H21" s="204"/>
      <c r="I21" s="204"/>
      <c r="J21" s="207"/>
      <c r="K21" s="89" t="str">
        <f t="shared" si="3"/>
        <v/>
      </c>
      <c r="M21" s="22">
        <f t="shared" si="1"/>
        <v>0</v>
      </c>
    </row>
    <row r="22" spans="1:13">
      <c r="A22" s="94" t="s">
        <v>229</v>
      </c>
      <c r="B22" s="90" t="s">
        <v>335</v>
      </c>
      <c r="C22" s="198"/>
      <c r="D22" s="154"/>
      <c r="E22" s="204"/>
      <c r="F22" s="204"/>
      <c r="G22" s="204"/>
      <c r="H22" s="204"/>
      <c r="I22" s="204"/>
      <c r="J22" s="207"/>
      <c r="K22" s="89" t="str">
        <f t="shared" si="3"/>
        <v/>
      </c>
      <c r="M22" s="22">
        <f t="shared" si="1"/>
        <v>0</v>
      </c>
    </row>
    <row r="23" spans="1:13">
      <c r="A23" s="94" t="s">
        <v>230</v>
      </c>
      <c r="B23" s="90" t="s">
        <v>336</v>
      </c>
      <c r="C23" s="198"/>
      <c r="D23" s="154"/>
      <c r="E23" s="204"/>
      <c r="F23" s="204"/>
      <c r="G23" s="204"/>
      <c r="H23" s="204"/>
      <c r="I23" s="204"/>
      <c r="J23" s="207"/>
      <c r="K23" s="89" t="str">
        <f t="shared" si="3"/>
        <v/>
      </c>
      <c r="M23" s="22">
        <f t="shared" si="1"/>
        <v>0</v>
      </c>
    </row>
    <row r="24" spans="1:13" ht="30">
      <c r="A24" s="94" t="s">
        <v>231</v>
      </c>
      <c r="B24" s="90" t="s">
        <v>338</v>
      </c>
      <c r="C24" s="198"/>
      <c r="D24" s="154"/>
      <c r="E24" s="204"/>
      <c r="F24" s="204"/>
      <c r="G24" s="204"/>
      <c r="H24" s="204"/>
      <c r="I24" s="204"/>
      <c r="J24" s="207"/>
      <c r="K24" s="89" t="str">
        <f t="shared" si="3"/>
        <v/>
      </c>
      <c r="M24" s="22">
        <f t="shared" si="1"/>
        <v>0</v>
      </c>
    </row>
    <row r="25" spans="1:13" ht="48.75" customHeight="1">
      <c r="A25" s="94" t="s">
        <v>232</v>
      </c>
      <c r="B25" s="90" t="s">
        <v>339</v>
      </c>
      <c r="C25" s="39" t="s">
        <v>464</v>
      </c>
      <c r="D25" s="187"/>
      <c r="E25" s="204"/>
      <c r="F25" s="204"/>
      <c r="G25" s="204"/>
      <c r="H25" s="204"/>
      <c r="I25" s="204"/>
      <c r="J25" s="207"/>
      <c r="K25" s="89" t="str">
        <f t="shared" si="3"/>
        <v/>
      </c>
      <c r="M25" s="22">
        <f t="shared" si="1"/>
        <v>0</v>
      </c>
    </row>
    <row r="26" spans="1:13" ht="30">
      <c r="A26" s="94" t="s">
        <v>233</v>
      </c>
      <c r="B26" s="90" t="s">
        <v>340</v>
      </c>
      <c r="C26" s="106" t="s">
        <v>465</v>
      </c>
      <c r="D26" s="154"/>
      <c r="E26" s="204"/>
      <c r="F26" s="204"/>
      <c r="G26" s="204"/>
      <c r="H26" s="204"/>
      <c r="I26" s="204"/>
      <c r="J26" s="207"/>
      <c r="K26" s="89" t="str">
        <f t="shared" si="3"/>
        <v/>
      </c>
      <c r="M26" s="22">
        <f t="shared" si="1"/>
        <v>0</v>
      </c>
    </row>
    <row r="27" spans="1:13" ht="30">
      <c r="A27" s="94" t="s">
        <v>234</v>
      </c>
      <c r="B27" s="90" t="s">
        <v>341</v>
      </c>
      <c r="C27" s="201" t="s">
        <v>443</v>
      </c>
      <c r="D27" s="156"/>
      <c r="E27" s="204"/>
      <c r="F27" s="204"/>
      <c r="G27" s="204"/>
      <c r="H27" s="204"/>
      <c r="I27" s="204"/>
      <c r="J27" s="207"/>
      <c r="K27" s="89" t="str">
        <f t="shared" si="3"/>
        <v/>
      </c>
      <c r="M27" s="22">
        <f t="shared" si="1"/>
        <v>0</v>
      </c>
    </row>
    <row r="28" spans="1:13" ht="30">
      <c r="A28" s="94" t="s">
        <v>235</v>
      </c>
      <c r="B28" s="90" t="s">
        <v>342</v>
      </c>
      <c r="C28" s="201"/>
      <c r="D28" s="156"/>
      <c r="E28" s="204"/>
      <c r="F28" s="204"/>
      <c r="G28" s="204"/>
      <c r="H28" s="204"/>
      <c r="I28" s="204"/>
      <c r="J28" s="207"/>
      <c r="K28" s="89" t="str">
        <f t="shared" si="3"/>
        <v/>
      </c>
      <c r="M28" s="22">
        <f t="shared" si="1"/>
        <v>0</v>
      </c>
    </row>
    <row r="29" spans="1:13">
      <c r="A29" s="137">
        <v>4</v>
      </c>
      <c r="B29" s="124" t="s">
        <v>346</v>
      </c>
      <c r="C29" s="201"/>
      <c r="D29" s="199" t="s">
        <v>545</v>
      </c>
      <c r="E29" s="146"/>
      <c r="F29" s="146"/>
      <c r="G29" s="146"/>
      <c r="H29" s="146"/>
      <c r="I29" s="146"/>
      <c r="J29" s="143"/>
      <c r="K29" s="167" t="str">
        <f>IF(M29&gt;0,AVERAGE(K30:K37),"")</f>
        <v/>
      </c>
      <c r="M29" s="178">
        <f>SUM(M30:M37)</f>
        <v>0</v>
      </c>
    </row>
    <row r="30" spans="1:13" ht="57" customHeight="1">
      <c r="A30" s="94" t="s">
        <v>227</v>
      </c>
      <c r="B30" s="90" t="s">
        <v>347</v>
      </c>
      <c r="C30" s="201"/>
      <c r="D30" s="196"/>
      <c r="E30" s="204"/>
      <c r="F30" s="204"/>
      <c r="G30" s="204"/>
      <c r="H30" s="204"/>
      <c r="I30" s="204"/>
      <c r="J30" s="207"/>
      <c r="K30" s="89" t="str">
        <f t="shared" ref="K30:K37" si="4">IF(M30&gt;0,SUM(E30:I30),"")</f>
        <v/>
      </c>
      <c r="M30" s="22">
        <f t="shared" si="1"/>
        <v>0</v>
      </c>
    </row>
    <row r="31" spans="1:13" ht="30">
      <c r="A31" s="94" t="s">
        <v>228</v>
      </c>
      <c r="B31" s="90" t="s">
        <v>348</v>
      </c>
      <c r="C31" s="201"/>
      <c r="D31" s="197"/>
      <c r="E31" s="204"/>
      <c r="F31" s="204"/>
      <c r="G31" s="204"/>
      <c r="H31" s="204"/>
      <c r="I31" s="204"/>
      <c r="J31" s="207"/>
      <c r="K31" s="89" t="str">
        <f t="shared" si="4"/>
        <v/>
      </c>
      <c r="M31" s="22">
        <f t="shared" si="1"/>
        <v>0</v>
      </c>
    </row>
    <row r="32" spans="1:13" ht="30">
      <c r="A32" s="94" t="s">
        <v>229</v>
      </c>
      <c r="B32" s="90" t="s">
        <v>381</v>
      </c>
      <c r="C32" s="106" t="s">
        <v>466</v>
      </c>
      <c r="D32" s="154"/>
      <c r="E32" s="204"/>
      <c r="F32" s="204"/>
      <c r="G32" s="204"/>
      <c r="H32" s="204"/>
      <c r="I32" s="204"/>
      <c r="J32" s="207"/>
      <c r="K32" s="89" t="str">
        <f t="shared" si="4"/>
        <v/>
      </c>
      <c r="M32" s="22">
        <f t="shared" si="1"/>
        <v>0</v>
      </c>
    </row>
    <row r="33" spans="1:13" ht="30">
      <c r="A33" s="94" t="s">
        <v>230</v>
      </c>
      <c r="B33" s="90" t="s">
        <v>349</v>
      </c>
      <c r="C33" s="198" t="s">
        <v>443</v>
      </c>
      <c r="D33" s="199" t="s">
        <v>545</v>
      </c>
      <c r="E33" s="204"/>
      <c r="F33" s="204"/>
      <c r="G33" s="204"/>
      <c r="H33" s="204"/>
      <c r="I33" s="204"/>
      <c r="J33" s="207"/>
      <c r="K33" s="89" t="str">
        <f t="shared" si="4"/>
        <v/>
      </c>
      <c r="M33" s="22">
        <f t="shared" si="1"/>
        <v>0</v>
      </c>
    </row>
    <row r="34" spans="1:13">
      <c r="A34" s="94" t="s">
        <v>231</v>
      </c>
      <c r="B34" s="90" t="s">
        <v>350</v>
      </c>
      <c r="C34" s="198"/>
      <c r="D34" s="197"/>
      <c r="E34" s="204"/>
      <c r="F34" s="204"/>
      <c r="G34" s="204"/>
      <c r="H34" s="204"/>
      <c r="I34" s="204"/>
      <c r="J34" s="207"/>
      <c r="K34" s="89" t="str">
        <f t="shared" si="4"/>
        <v/>
      </c>
      <c r="M34" s="22">
        <f t="shared" si="1"/>
        <v>0</v>
      </c>
    </row>
    <row r="35" spans="1:13" ht="143.25" customHeight="1">
      <c r="A35" s="94" t="s">
        <v>232</v>
      </c>
      <c r="B35" s="107" t="s">
        <v>351</v>
      </c>
      <c r="C35" s="198"/>
      <c r="D35" s="154"/>
      <c r="E35" s="204"/>
      <c r="F35" s="204"/>
      <c r="G35" s="204"/>
      <c r="H35" s="204"/>
      <c r="I35" s="204"/>
      <c r="J35" s="207"/>
      <c r="K35" s="89" t="str">
        <f t="shared" si="4"/>
        <v/>
      </c>
      <c r="M35" s="22">
        <f t="shared" si="1"/>
        <v>0</v>
      </c>
    </row>
    <row r="36" spans="1:13" ht="55.5" customHeight="1">
      <c r="A36" s="94" t="s">
        <v>233</v>
      </c>
      <c r="B36" s="95" t="s">
        <v>382</v>
      </c>
      <c r="C36" s="198" t="s">
        <v>412</v>
      </c>
      <c r="D36" s="154"/>
      <c r="E36" s="204"/>
      <c r="F36" s="204"/>
      <c r="G36" s="204"/>
      <c r="H36" s="204"/>
      <c r="I36" s="204"/>
      <c r="J36" s="207"/>
      <c r="K36" s="89" t="str">
        <f t="shared" si="4"/>
        <v/>
      </c>
      <c r="M36" s="22">
        <f t="shared" si="1"/>
        <v>0</v>
      </c>
    </row>
    <row r="37" spans="1:13" ht="52.5" customHeight="1">
      <c r="A37" s="94" t="s">
        <v>234</v>
      </c>
      <c r="B37" s="96" t="s">
        <v>352</v>
      </c>
      <c r="C37" s="198"/>
      <c r="D37" s="171" t="s">
        <v>543</v>
      </c>
      <c r="E37" s="204"/>
      <c r="F37" s="204"/>
      <c r="G37" s="204"/>
      <c r="H37" s="204"/>
      <c r="I37" s="204"/>
      <c r="J37" s="207"/>
      <c r="K37" s="89" t="str">
        <f t="shared" si="4"/>
        <v/>
      </c>
      <c r="M37" s="22">
        <f t="shared" si="1"/>
        <v>0</v>
      </c>
    </row>
    <row r="38" spans="1:13">
      <c r="A38" s="22"/>
      <c r="J38" s="24" t="s">
        <v>542</v>
      </c>
      <c r="K38" s="169" t="e">
        <f>AVERAGE(K6,K9,K19,K29)</f>
        <v>#DIV/0!</v>
      </c>
    </row>
    <row r="39" spans="1:13">
      <c r="B39" s="3" t="s">
        <v>546</v>
      </c>
      <c r="E39" s="14"/>
      <c r="K39" s="22"/>
    </row>
    <row r="40" spans="1:13">
      <c r="B40" s="3" t="s">
        <v>33</v>
      </c>
    </row>
    <row r="41" spans="1:13">
      <c r="B41" s="3"/>
    </row>
  </sheetData>
  <sheetProtection password="CF63" sheet="1" objects="1" scenarios="1"/>
  <mergeCells count="9">
    <mergeCell ref="D33:D34"/>
    <mergeCell ref="C33:C35"/>
    <mergeCell ref="C36:C37"/>
    <mergeCell ref="C6:C8"/>
    <mergeCell ref="C9:C18"/>
    <mergeCell ref="C19:C24"/>
    <mergeCell ref="C27:C31"/>
    <mergeCell ref="D9:D18"/>
    <mergeCell ref="D29:D31"/>
  </mergeCells>
  <pageMargins left="0.7" right="0.7" top="0.75" bottom="0.75" header="0.3" footer="0.3"/>
</worksheet>
</file>

<file path=xl/worksheets/sheet2.xml><?xml version="1.0" encoding="utf-8"?>
<worksheet xmlns="http://schemas.openxmlformats.org/spreadsheetml/2006/main" xmlns:r="http://schemas.openxmlformats.org/officeDocument/2006/relationships">
  <sheetPr>
    <tabColor theme="0" tint="-0.14999847407452621"/>
  </sheetPr>
  <dimension ref="A1:F14"/>
  <sheetViews>
    <sheetView showGridLines="0" workbookViewId="0">
      <selection activeCell="C12" sqref="C12"/>
    </sheetView>
  </sheetViews>
  <sheetFormatPr defaultRowHeight="15"/>
  <cols>
    <col min="1" max="1" width="67.28515625" style="50" customWidth="1"/>
    <col min="2" max="2" width="9.140625" style="49"/>
    <col min="3" max="3" width="10.85546875" style="49" customWidth="1"/>
    <col min="4" max="5" width="9.140625" style="49"/>
    <col min="6" max="6" width="11.5703125" style="50" bestFit="1" customWidth="1"/>
    <col min="7" max="16384" width="9.140625" style="50"/>
  </cols>
  <sheetData>
    <row r="1" spans="1:6">
      <c r="A1" s="215" t="s">
        <v>548</v>
      </c>
    </row>
    <row r="2" spans="1:6" ht="15.75" thickBot="1"/>
    <row r="3" spans="1:6" s="56" customFormat="1" ht="63.75">
      <c r="A3" s="51" t="str">
        <f>'[1]Audit scoring'!F3</f>
        <v>Standard Heading</v>
      </c>
      <c r="B3" s="52" t="s">
        <v>398</v>
      </c>
      <c r="C3" s="53" t="s">
        <v>385</v>
      </c>
      <c r="D3" s="54" t="s">
        <v>399</v>
      </c>
      <c r="E3" s="55" t="s">
        <v>400</v>
      </c>
    </row>
    <row r="4" spans="1:6">
      <c r="A4" s="128" t="str">
        <f>'Audit score'!F4</f>
        <v>A. REGULATORY COMPLIANCE</v>
      </c>
      <c r="B4" s="57" t="e">
        <f>'A. Regulatory compliance'!K36</f>
        <v>#DIV/0!</v>
      </c>
      <c r="C4" s="58">
        <f>'Audit score'!E4</f>
        <v>10</v>
      </c>
      <c r="D4" s="57" t="e">
        <f>B4*C4/4</f>
        <v>#DIV/0!</v>
      </c>
      <c r="E4" s="59" t="e">
        <f>D4/C4</f>
        <v>#DIV/0!</v>
      </c>
    </row>
    <row r="5" spans="1:6" ht="32.25" customHeight="1">
      <c r="A5" s="60" t="str">
        <f>'Audit score'!F5</f>
        <v>B. PRACTICES &amp; SYSTEMS - 1. ENVIRONMENT SUSTAINABILITY</v>
      </c>
      <c r="B5" s="57" t="e">
        <f>'B. P&amp;S-1.Sustainability'!K19</f>
        <v>#DIV/0!</v>
      </c>
      <c r="C5" s="58">
        <f>'Audit score'!E5</f>
        <v>6</v>
      </c>
      <c r="D5" s="57" t="e">
        <f t="shared" ref="D5:D13" si="0">B5*C5/4</f>
        <v>#DIV/0!</v>
      </c>
      <c r="E5" s="59" t="e">
        <f t="shared" ref="E5:E14" si="1">D5/C5</f>
        <v>#DIV/0!</v>
      </c>
    </row>
    <row r="6" spans="1:6" ht="18.75" customHeight="1">
      <c r="A6" s="60" t="str">
        <f>'Audit score'!F6</f>
        <v>B. PRACTICES &amp; SYSTEMS - 2. HR PRACTICES</v>
      </c>
      <c r="B6" s="57" t="e">
        <f>'B. P&amp;S-2.HR Practices'!K39</f>
        <v>#DIV/0!</v>
      </c>
      <c r="C6" s="58">
        <f>'Audit score'!E6</f>
        <v>6</v>
      </c>
      <c r="D6" s="57" t="e">
        <f t="shared" si="0"/>
        <v>#DIV/0!</v>
      </c>
      <c r="E6" s="59" t="e">
        <f t="shared" si="1"/>
        <v>#DIV/0!</v>
      </c>
    </row>
    <row r="7" spans="1:6">
      <c r="A7" s="60" t="str">
        <f>'Audit score'!F7</f>
        <v>B. PRACTICES &amp; SYSTEMS - 3. COMMUNICATION</v>
      </c>
      <c r="B7" s="57" t="e">
        <f>'B. P&amp;S-3.Communication'!K34</f>
        <v>#DIV/0!</v>
      </c>
      <c r="C7" s="58">
        <f>'Audit score'!E7</f>
        <v>6</v>
      </c>
      <c r="D7" s="57" t="e">
        <f t="shared" si="0"/>
        <v>#DIV/0!</v>
      </c>
      <c r="E7" s="59" t="e">
        <f t="shared" si="1"/>
        <v>#DIV/0!</v>
      </c>
    </row>
    <row r="8" spans="1:6">
      <c r="A8" s="60" t="str">
        <f>'Audit score'!F8</f>
        <v>B. PRACTICES &amp; SYSTEMS - 4. GOODS &amp; SERVICES</v>
      </c>
      <c r="B8" s="57" t="e">
        <f>'B. P&amp;S-4. GOODS &amp; SERVICES'!K30</f>
        <v>#DIV/0!</v>
      </c>
      <c r="C8" s="58">
        <f>'Audit score'!E8</f>
        <v>8</v>
      </c>
      <c r="D8" s="57" t="e">
        <f t="shared" si="0"/>
        <v>#DIV/0!</v>
      </c>
      <c r="E8" s="59" t="e">
        <f t="shared" si="1"/>
        <v>#DIV/0!</v>
      </c>
    </row>
    <row r="9" spans="1:6">
      <c r="A9" s="60" t="str">
        <f>'Audit score'!F9</f>
        <v>B. PRACTICES &amp; SYSTEMS - 5. TERMS &amp; CONDITIONS OF HOSTING</v>
      </c>
      <c r="B9" s="57" t="e">
        <f>'P&amp;S-5. T&amp;C OF HOSTING'!K29</f>
        <v>#DIV/0!</v>
      </c>
      <c r="C9" s="58">
        <f>'Audit score'!E9</f>
        <v>8</v>
      </c>
      <c r="D9" s="57" t="e">
        <f t="shared" si="0"/>
        <v>#DIV/0!</v>
      </c>
      <c r="E9" s="59" t="e">
        <f t="shared" si="1"/>
        <v>#DIV/0!</v>
      </c>
    </row>
    <row r="10" spans="1:6">
      <c r="A10" s="60" t="str">
        <f>'Audit score'!F10</f>
        <v>B. PRACTICES &amp; SYSTEMS - 6. TRANSACTION &amp; ACCOUNTING</v>
      </c>
      <c r="B10" s="57" t="e">
        <f>'P&amp;S-6. TRANS &amp; ACCOUNTING'!K18</f>
        <v>#DIV/0!</v>
      </c>
      <c r="C10" s="58">
        <f>'Audit score'!E10</f>
        <v>8</v>
      </c>
      <c r="D10" s="57" t="e">
        <f t="shared" ref="D10" si="2">B10*C10/4</f>
        <v>#DIV/0!</v>
      </c>
      <c r="E10" s="59" t="e">
        <f t="shared" ref="E10" si="3">D10/C10</f>
        <v>#DIV/0!</v>
      </c>
    </row>
    <row r="11" spans="1:6">
      <c r="A11" s="60" t="str">
        <f>'Audit score'!F11</f>
        <v>B. PRACTICES &amp; SYSTEMS - 7. IT &amp; DIGITAL INFORMATION</v>
      </c>
      <c r="B11" s="57" t="e">
        <f>'P&amp;S-7. IT &amp; DIGITAL INFORMATION'!K34</f>
        <v>#DIV/0!</v>
      </c>
      <c r="C11" s="58">
        <f>'Audit score'!E11</f>
        <v>8</v>
      </c>
      <c r="D11" s="57" t="e">
        <f t="shared" si="0"/>
        <v>#DIV/0!</v>
      </c>
      <c r="E11" s="59" t="e">
        <f t="shared" si="1"/>
        <v>#DIV/0!</v>
      </c>
    </row>
    <row r="12" spans="1:6" ht="30">
      <c r="A12" s="61" t="str">
        <f>'Audit score'!F12</f>
        <v>C. PRACTICES &amp; SYSTEMS - 8. CENTRE SERVICES, FEEDBACK, DISPUTE RESOLUTION</v>
      </c>
      <c r="B12" s="57" t="e">
        <f>'P&amp;S-8. CENTRE SERVICES, FEEDBAK'!K33</f>
        <v>#DIV/0!</v>
      </c>
      <c r="C12" s="58">
        <f>'Audit score'!E12</f>
        <v>20</v>
      </c>
      <c r="D12" s="57" t="e">
        <f t="shared" si="0"/>
        <v>#DIV/0!</v>
      </c>
      <c r="E12" s="59" t="e">
        <f t="shared" si="1"/>
        <v>#DIV/0!</v>
      </c>
    </row>
    <row r="13" spans="1:6" ht="15.75" thickBot="1">
      <c r="A13" s="61" t="str">
        <f>'Audit score'!F13</f>
        <v>C. PRACTICES &amp; SYSTEMS - 9.CENTRE SAFETY, SECURITY &amp; HYGIENE</v>
      </c>
      <c r="B13" s="57" t="e">
        <f>'P&amp;S-9. CENTRE SAFETY, SECURITY'!K38</f>
        <v>#DIV/0!</v>
      </c>
      <c r="C13" s="58">
        <f>'Audit score'!E13</f>
        <v>20</v>
      </c>
      <c r="D13" s="57" t="e">
        <f t="shared" si="0"/>
        <v>#DIV/0!</v>
      </c>
      <c r="E13" s="59" t="e">
        <f t="shared" si="1"/>
        <v>#DIV/0!</v>
      </c>
    </row>
    <row r="14" spans="1:6" ht="27" thickBot="1">
      <c r="A14" s="62" t="s">
        <v>396</v>
      </c>
      <c r="B14" s="63" t="e">
        <f>SUM(B4:B13)</f>
        <v>#DIV/0!</v>
      </c>
      <c r="C14" s="64">
        <v>100</v>
      </c>
      <c r="D14" s="63" t="e">
        <f>SUM(D4:D13)</f>
        <v>#DIV/0!</v>
      </c>
      <c r="E14" s="59" t="e">
        <f t="shared" si="1"/>
        <v>#DIV/0!</v>
      </c>
      <c r="F14" s="65" t="s">
        <v>401</v>
      </c>
    </row>
  </sheetData>
  <sheetProtection password="CF63" sheet="1" objects="1" scenarios="1"/>
  <conditionalFormatting sqref="E4:E14">
    <cfRule type="cellIs" dxfId="1" priority="1" operator="between">
      <formula>0.701</formula>
      <formula>1</formula>
    </cfRule>
    <cfRule type="cellIs" dxfId="0" priority="2" operator="lessThan">
      <formula>0.7</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sheetPr>
    <tabColor theme="5" tint="0.79998168889431442"/>
  </sheetPr>
  <dimension ref="A1:M41"/>
  <sheetViews>
    <sheetView showGridLines="0" topLeftCell="B1" zoomScale="80" zoomScaleNormal="80" workbookViewId="0">
      <selection activeCell="F35" sqref="F35"/>
    </sheetView>
  </sheetViews>
  <sheetFormatPr defaultRowHeight="15"/>
  <cols>
    <col min="1" max="1" width="9.140625" style="18"/>
    <col min="2" max="2" width="75.7109375" customWidth="1"/>
    <col min="3" max="4" width="18.28515625" style="4" customWidth="1"/>
    <col min="5" max="5" width="12.7109375" customWidth="1"/>
    <col min="10" max="10" width="29.85546875" customWidth="1"/>
    <col min="11" max="11" width="12.42578125" bestFit="1" customWidth="1"/>
    <col min="12" max="12" width="3.5703125" customWidth="1"/>
    <col min="13" max="13" width="0" hidden="1" customWidth="1"/>
  </cols>
  <sheetData>
    <row r="1" spans="1:13">
      <c r="B1" s="189" t="s">
        <v>548</v>
      </c>
    </row>
    <row r="3" spans="1:13" s="1" customFormat="1">
      <c r="A3" s="19"/>
    </row>
    <row r="4" spans="1:13" s="14" customFormat="1">
      <c r="C4" s="84"/>
      <c r="D4" s="84"/>
      <c r="E4" s="73" t="s">
        <v>467</v>
      </c>
      <c r="F4" s="73"/>
      <c r="G4" s="73"/>
      <c r="H4" s="73"/>
      <c r="I4" s="73"/>
      <c r="J4" s="85"/>
      <c r="K4" s="85"/>
    </row>
    <row r="5" spans="1:13" s="14" customFormat="1" ht="30">
      <c r="A5" s="126"/>
      <c r="B5" s="127" t="s">
        <v>3</v>
      </c>
      <c r="C5" s="77" t="s">
        <v>547</v>
      </c>
      <c r="D5" s="182" t="s">
        <v>544</v>
      </c>
      <c r="E5" s="74">
        <v>0</v>
      </c>
      <c r="F5" s="74">
        <v>1</v>
      </c>
      <c r="G5" s="74">
        <v>2</v>
      </c>
      <c r="H5" s="74">
        <v>3</v>
      </c>
      <c r="I5" s="74">
        <v>4</v>
      </c>
      <c r="J5" s="78" t="s">
        <v>415</v>
      </c>
      <c r="K5" s="79" t="s">
        <v>416</v>
      </c>
    </row>
    <row r="6" spans="1:13" s="1" customFormat="1" ht="35.1" customHeight="1">
      <c r="A6" s="124">
        <v>1</v>
      </c>
      <c r="B6" s="125" t="s">
        <v>35</v>
      </c>
      <c r="C6" s="39" t="s">
        <v>412</v>
      </c>
      <c r="D6" s="142"/>
      <c r="E6" s="202"/>
      <c r="F6" s="202"/>
      <c r="G6" s="202"/>
      <c r="H6" s="202"/>
      <c r="I6" s="202"/>
      <c r="J6" s="203"/>
      <c r="K6" s="148" t="str">
        <f>IF(M6&gt;0,SUM(E6:I6),"")</f>
        <v/>
      </c>
      <c r="M6" s="1">
        <f>COUNT(E6:I6)</f>
        <v>0</v>
      </c>
    </row>
    <row r="7" spans="1:13" s="1" customFormat="1" ht="35.1" customHeight="1">
      <c r="A7" s="124">
        <v>2</v>
      </c>
      <c r="B7" s="125" t="s">
        <v>36</v>
      </c>
      <c r="C7" s="39" t="s">
        <v>413</v>
      </c>
      <c r="D7" s="142"/>
      <c r="E7" s="202"/>
      <c r="F7" s="202"/>
      <c r="G7" s="202"/>
      <c r="H7" s="202"/>
      <c r="I7" s="202"/>
      <c r="J7" s="203"/>
      <c r="K7" s="148" t="str">
        <f>IF(M7&gt;0,SUM(E7:I7),"")</f>
        <v/>
      </c>
      <c r="M7" s="1">
        <f>COUNT(E7:I7)</f>
        <v>0</v>
      </c>
    </row>
    <row r="8" spans="1:13" s="1" customFormat="1" ht="20.100000000000001" customHeight="1">
      <c r="A8" s="124">
        <v>3</v>
      </c>
      <c r="B8" s="125" t="s">
        <v>101</v>
      </c>
      <c r="C8" s="190" t="s">
        <v>414</v>
      </c>
      <c r="D8" s="154"/>
      <c r="E8" s="149"/>
      <c r="F8" s="149"/>
      <c r="G8" s="149"/>
      <c r="H8" s="149"/>
      <c r="I8" s="149"/>
      <c r="J8" s="154"/>
      <c r="K8" s="150" t="str">
        <f>IF(M8&gt;0,AVERAGE(K9:K25),"")</f>
        <v/>
      </c>
      <c r="M8" s="145">
        <f>SUM(M9:M25)</f>
        <v>0</v>
      </c>
    </row>
    <row r="9" spans="1:13" s="1" customFormat="1" ht="20.100000000000001" customHeight="1">
      <c r="A9" s="89" t="s">
        <v>227</v>
      </c>
      <c r="B9" s="90" t="s">
        <v>0</v>
      </c>
      <c r="C9" s="191"/>
      <c r="D9" s="154"/>
      <c r="E9" s="202"/>
      <c r="F9" s="202"/>
      <c r="G9" s="202"/>
      <c r="H9" s="202"/>
      <c r="I9" s="202"/>
      <c r="J9" s="203"/>
      <c r="K9" s="89" t="str">
        <f>IF(M9&gt;0,SUM(E9:I9),"")</f>
        <v/>
      </c>
      <c r="M9" s="1">
        <f>COUNT(E9:I9)</f>
        <v>0</v>
      </c>
    </row>
    <row r="10" spans="1:13" s="1" customFormat="1" ht="45.75" customHeight="1">
      <c r="A10" s="89" t="s">
        <v>228</v>
      </c>
      <c r="B10" s="90" t="s">
        <v>1</v>
      </c>
      <c r="C10" s="191"/>
      <c r="D10" s="154"/>
      <c r="E10" s="202"/>
      <c r="F10" s="202"/>
      <c r="G10" s="202"/>
      <c r="H10" s="202"/>
      <c r="I10" s="202"/>
      <c r="J10" s="203"/>
      <c r="K10" s="89" t="str">
        <f t="shared" ref="K10:K25" si="0">IF(M10&gt;0,SUM(E10:I10),"")</f>
        <v/>
      </c>
      <c r="M10" s="1">
        <f>COUNT(E10:I10)</f>
        <v>0</v>
      </c>
    </row>
    <row r="11" spans="1:13" s="1" customFormat="1" ht="45.75" customHeight="1">
      <c r="A11" s="89" t="s">
        <v>229</v>
      </c>
      <c r="B11" s="90" t="s">
        <v>468</v>
      </c>
      <c r="C11" s="191"/>
      <c r="D11" s="154"/>
      <c r="E11" s="202"/>
      <c r="F11" s="202"/>
      <c r="G11" s="202"/>
      <c r="H11" s="202"/>
      <c r="I11" s="202"/>
      <c r="J11" s="203"/>
      <c r="K11" s="89" t="str">
        <f t="shared" si="0"/>
        <v/>
      </c>
      <c r="M11" s="1">
        <f>COUNT(E11:I11)</f>
        <v>0</v>
      </c>
    </row>
    <row r="12" spans="1:13" s="1" customFormat="1" ht="35.1" customHeight="1">
      <c r="A12" s="89" t="s">
        <v>230</v>
      </c>
      <c r="B12" s="90" t="s">
        <v>2</v>
      </c>
      <c r="C12" s="191"/>
      <c r="D12" s="154"/>
      <c r="E12" s="202"/>
      <c r="F12" s="202"/>
      <c r="G12" s="202"/>
      <c r="H12" s="202"/>
      <c r="I12" s="202"/>
      <c r="J12" s="203"/>
      <c r="K12" s="89" t="str">
        <f t="shared" si="0"/>
        <v/>
      </c>
      <c r="M12" s="1">
        <f>COUNT(E12:I12)</f>
        <v>0</v>
      </c>
    </row>
    <row r="13" spans="1:13" s="1" customFormat="1" ht="46.5" customHeight="1">
      <c r="A13" s="89" t="s">
        <v>231</v>
      </c>
      <c r="B13" s="90" t="s">
        <v>469</v>
      </c>
      <c r="C13" s="191"/>
      <c r="D13" s="154"/>
      <c r="E13" s="202"/>
      <c r="F13" s="202"/>
      <c r="G13" s="202"/>
      <c r="H13" s="202"/>
      <c r="I13" s="202"/>
      <c r="J13" s="203"/>
      <c r="K13" s="89" t="str">
        <f t="shared" si="0"/>
        <v/>
      </c>
      <c r="M13" s="1">
        <f>COUNT(E13:I13)</f>
        <v>0</v>
      </c>
    </row>
    <row r="14" spans="1:13" s="1" customFormat="1" ht="35.1" customHeight="1">
      <c r="A14" s="89" t="s">
        <v>232</v>
      </c>
      <c r="B14" s="90" t="s">
        <v>353</v>
      </c>
      <c r="C14" s="191"/>
      <c r="D14" s="154"/>
      <c r="E14" s="149"/>
      <c r="F14" s="149"/>
      <c r="G14" s="149"/>
      <c r="H14" s="149"/>
      <c r="I14" s="149"/>
      <c r="J14" s="154"/>
      <c r="K14" s="150" t="e">
        <f>'Annexure A'!J13</f>
        <v>#DIV/0!</v>
      </c>
    </row>
    <row r="15" spans="1:13" ht="54.75" customHeight="1">
      <c r="A15" s="89" t="s">
        <v>233</v>
      </c>
      <c r="B15" s="90" t="s">
        <v>222</v>
      </c>
      <c r="C15" s="191"/>
      <c r="D15" s="154"/>
      <c r="E15" s="204"/>
      <c r="F15" s="204"/>
      <c r="G15" s="204"/>
      <c r="H15" s="204"/>
      <c r="I15" s="204"/>
      <c r="J15" s="205"/>
      <c r="K15" s="89" t="str">
        <f t="shared" si="0"/>
        <v/>
      </c>
      <c r="M15" s="1">
        <f>COUNT(E15:I15)</f>
        <v>0</v>
      </c>
    </row>
    <row r="16" spans="1:13" ht="45">
      <c r="A16" s="89" t="s">
        <v>234</v>
      </c>
      <c r="B16" s="90" t="s">
        <v>223</v>
      </c>
      <c r="C16" s="191"/>
      <c r="D16" s="154"/>
      <c r="E16" s="204"/>
      <c r="F16" s="204"/>
      <c r="G16" s="204"/>
      <c r="H16" s="204"/>
      <c r="I16" s="204"/>
      <c r="J16" s="205"/>
      <c r="K16" s="89" t="str">
        <f t="shared" si="0"/>
        <v/>
      </c>
      <c r="M16" s="1">
        <f>COUNT(E16:I16)</f>
        <v>0</v>
      </c>
    </row>
    <row r="17" spans="1:13">
      <c r="A17" s="91" t="s">
        <v>235</v>
      </c>
      <c r="B17" s="90" t="s">
        <v>354</v>
      </c>
      <c r="C17" s="191"/>
      <c r="D17" s="154"/>
      <c r="E17" s="146"/>
      <c r="F17" s="146"/>
      <c r="G17" s="146"/>
      <c r="H17" s="146"/>
      <c r="I17" s="146"/>
      <c r="J17" s="155"/>
      <c r="K17" s="151"/>
    </row>
    <row r="18" spans="1:13">
      <c r="A18" s="92" t="s">
        <v>235</v>
      </c>
      <c r="B18" s="102" t="s">
        <v>355</v>
      </c>
      <c r="C18" s="191"/>
      <c r="D18" s="154"/>
      <c r="E18" s="204"/>
      <c r="F18" s="204"/>
      <c r="G18" s="204"/>
      <c r="H18" s="204"/>
      <c r="I18" s="204"/>
      <c r="J18" s="205"/>
      <c r="K18" s="89" t="str">
        <f t="shared" si="0"/>
        <v/>
      </c>
      <c r="M18" s="1">
        <f t="shared" ref="M18:M35" si="1">COUNT(E18:I18)</f>
        <v>0</v>
      </c>
    </row>
    <row r="19" spans="1:13">
      <c r="A19" s="92" t="s">
        <v>236</v>
      </c>
      <c r="B19" s="102" t="s">
        <v>224</v>
      </c>
      <c r="C19" s="191"/>
      <c r="D19" s="154"/>
      <c r="E19" s="204"/>
      <c r="F19" s="204"/>
      <c r="G19" s="204"/>
      <c r="H19" s="204"/>
      <c r="I19" s="204"/>
      <c r="J19" s="205"/>
      <c r="K19" s="89" t="str">
        <f t="shared" si="0"/>
        <v/>
      </c>
      <c r="M19" s="1">
        <f t="shared" si="1"/>
        <v>0</v>
      </c>
    </row>
    <row r="20" spans="1:13">
      <c r="A20" s="92" t="s">
        <v>237</v>
      </c>
      <c r="B20" s="102" t="s">
        <v>225</v>
      </c>
      <c r="C20" s="191"/>
      <c r="D20" s="154"/>
      <c r="E20" s="204"/>
      <c r="F20" s="204"/>
      <c r="G20" s="204"/>
      <c r="H20" s="204"/>
      <c r="I20" s="204"/>
      <c r="J20" s="205"/>
      <c r="K20" s="89" t="str">
        <f t="shared" si="0"/>
        <v/>
      </c>
      <c r="M20" s="1">
        <f t="shared" si="1"/>
        <v>0</v>
      </c>
    </row>
    <row r="21" spans="1:13">
      <c r="A21" s="92" t="s">
        <v>238</v>
      </c>
      <c r="B21" s="102" t="s">
        <v>226</v>
      </c>
      <c r="C21" s="191"/>
      <c r="D21" s="154"/>
      <c r="E21" s="204"/>
      <c r="F21" s="204"/>
      <c r="G21" s="204"/>
      <c r="H21" s="204"/>
      <c r="I21" s="204"/>
      <c r="J21" s="205"/>
      <c r="K21" s="89" t="str">
        <f t="shared" si="0"/>
        <v/>
      </c>
      <c r="M21" s="1">
        <f t="shared" si="1"/>
        <v>0</v>
      </c>
    </row>
    <row r="22" spans="1:13" ht="30">
      <c r="A22" s="94" t="s">
        <v>239</v>
      </c>
      <c r="B22" s="39" t="s">
        <v>242</v>
      </c>
      <c r="C22" s="191"/>
      <c r="D22" s="154"/>
      <c r="E22" s="204"/>
      <c r="F22" s="204"/>
      <c r="G22" s="204"/>
      <c r="H22" s="204"/>
      <c r="I22" s="204"/>
      <c r="J22" s="205"/>
      <c r="K22" s="89" t="str">
        <f t="shared" si="0"/>
        <v/>
      </c>
      <c r="M22" s="1">
        <f t="shared" si="1"/>
        <v>0</v>
      </c>
    </row>
    <row r="23" spans="1:13" ht="30">
      <c r="A23" s="94" t="s">
        <v>240</v>
      </c>
      <c r="B23" s="39" t="s">
        <v>470</v>
      </c>
      <c r="C23" s="191"/>
      <c r="D23" s="154"/>
      <c r="E23" s="204"/>
      <c r="F23" s="204"/>
      <c r="G23" s="204"/>
      <c r="H23" s="204"/>
      <c r="I23" s="204"/>
      <c r="J23" s="205"/>
      <c r="K23" s="89" t="str">
        <f t="shared" si="0"/>
        <v/>
      </c>
      <c r="M23" s="1">
        <f t="shared" si="1"/>
        <v>0</v>
      </c>
    </row>
    <row r="24" spans="1:13" ht="51" customHeight="1">
      <c r="A24" s="94" t="s">
        <v>241</v>
      </c>
      <c r="B24" s="95" t="s">
        <v>359</v>
      </c>
      <c r="C24" s="191"/>
      <c r="D24" s="154"/>
      <c r="E24" s="202"/>
      <c r="F24" s="204"/>
      <c r="G24" s="204"/>
      <c r="H24" s="204"/>
      <c r="I24" s="204"/>
      <c r="J24" s="205"/>
      <c r="K24" s="89" t="str">
        <f t="shared" si="0"/>
        <v/>
      </c>
      <c r="M24" s="1">
        <f t="shared" si="1"/>
        <v>0</v>
      </c>
    </row>
    <row r="25" spans="1:13" ht="45">
      <c r="A25" s="94" t="s">
        <v>284</v>
      </c>
      <c r="B25" s="96" t="s">
        <v>83</v>
      </c>
      <c r="C25" s="192"/>
      <c r="D25" s="196" t="s">
        <v>543</v>
      </c>
      <c r="E25" s="202"/>
      <c r="F25" s="204"/>
      <c r="G25" s="204"/>
      <c r="H25" s="204"/>
      <c r="I25" s="204"/>
      <c r="J25" s="205"/>
      <c r="K25" s="89" t="str">
        <f t="shared" si="0"/>
        <v/>
      </c>
      <c r="M25" s="1">
        <f t="shared" si="1"/>
        <v>0</v>
      </c>
    </row>
    <row r="26" spans="1:13" s="14" customFormat="1" ht="45">
      <c r="A26" s="137">
        <v>4</v>
      </c>
      <c r="B26" s="138" t="s">
        <v>243</v>
      </c>
      <c r="C26" s="39" t="s">
        <v>471</v>
      </c>
      <c r="D26" s="197"/>
      <c r="E26" s="146"/>
      <c r="F26" s="146"/>
      <c r="G26" s="146"/>
      <c r="H26" s="146"/>
      <c r="I26" s="146"/>
      <c r="J26" s="156"/>
      <c r="K26" s="150" t="e">
        <f>'Annexure B'!J180</f>
        <v>#DIV/0!</v>
      </c>
      <c r="M26" s="1"/>
    </row>
    <row r="27" spans="1:13">
      <c r="A27" s="140">
        <v>5</v>
      </c>
      <c r="B27" s="124" t="s">
        <v>316</v>
      </c>
      <c r="C27" s="193" t="s">
        <v>443</v>
      </c>
      <c r="D27" s="183"/>
      <c r="E27" s="146"/>
      <c r="F27" s="146"/>
      <c r="G27" s="146"/>
      <c r="H27" s="146"/>
      <c r="I27" s="146"/>
      <c r="J27" s="155"/>
      <c r="K27" s="152" t="str">
        <f>IF(M27&gt;0,AVERAGE(K28:K35),"")</f>
        <v/>
      </c>
      <c r="M27" s="145">
        <f>SUM(M28:M35)</f>
        <v>0</v>
      </c>
    </row>
    <row r="28" spans="1:13" ht="45">
      <c r="A28" s="94" t="s">
        <v>227</v>
      </c>
      <c r="B28" s="144" t="s">
        <v>305</v>
      </c>
      <c r="C28" s="194"/>
      <c r="D28" s="184"/>
      <c r="E28" s="204"/>
      <c r="F28" s="204"/>
      <c r="G28" s="204"/>
      <c r="H28" s="204"/>
      <c r="I28" s="204"/>
      <c r="J28" s="205"/>
      <c r="K28" s="89" t="str">
        <f t="shared" ref="K28:K35" si="2">IF(M28&gt;0,SUM(E28:I28),"")</f>
        <v/>
      </c>
      <c r="M28" s="1">
        <f t="shared" si="1"/>
        <v>0</v>
      </c>
    </row>
    <row r="29" spans="1:13" ht="45">
      <c r="A29" s="94" t="s">
        <v>228</v>
      </c>
      <c r="B29" s="144" t="s">
        <v>306</v>
      </c>
      <c r="C29" s="194"/>
      <c r="D29" s="184"/>
      <c r="E29" s="204"/>
      <c r="F29" s="204"/>
      <c r="G29" s="204"/>
      <c r="H29" s="204"/>
      <c r="I29" s="204"/>
      <c r="J29" s="205"/>
      <c r="K29" s="89" t="str">
        <f t="shared" si="2"/>
        <v/>
      </c>
      <c r="M29" s="1">
        <f t="shared" si="1"/>
        <v>0</v>
      </c>
    </row>
    <row r="30" spans="1:13" ht="45">
      <c r="A30" s="94" t="s">
        <v>229</v>
      </c>
      <c r="B30" s="144" t="s">
        <v>472</v>
      </c>
      <c r="C30" s="194"/>
      <c r="D30" s="184"/>
      <c r="E30" s="204"/>
      <c r="F30" s="204"/>
      <c r="G30" s="204"/>
      <c r="H30" s="204"/>
      <c r="I30" s="204"/>
      <c r="J30" s="205"/>
      <c r="K30" s="89" t="str">
        <f t="shared" si="2"/>
        <v/>
      </c>
      <c r="M30" s="1">
        <f t="shared" si="1"/>
        <v>0</v>
      </c>
    </row>
    <row r="31" spans="1:13" ht="45">
      <c r="A31" s="94" t="s">
        <v>230</v>
      </c>
      <c r="B31" s="144" t="s">
        <v>307</v>
      </c>
      <c r="C31" s="194"/>
      <c r="D31" s="184"/>
      <c r="E31" s="204"/>
      <c r="F31" s="204"/>
      <c r="G31" s="204"/>
      <c r="H31" s="204"/>
      <c r="I31" s="204"/>
      <c r="J31" s="205"/>
      <c r="K31" s="89" t="str">
        <f t="shared" si="2"/>
        <v/>
      </c>
      <c r="M31" s="1">
        <f t="shared" si="1"/>
        <v>0</v>
      </c>
    </row>
    <row r="32" spans="1:13" ht="105">
      <c r="A32" s="94" t="s">
        <v>231</v>
      </c>
      <c r="B32" s="144" t="s">
        <v>308</v>
      </c>
      <c r="C32" s="194"/>
      <c r="D32" s="184"/>
      <c r="E32" s="204"/>
      <c r="F32" s="204"/>
      <c r="G32" s="204"/>
      <c r="H32" s="204"/>
      <c r="I32" s="204"/>
      <c r="J32" s="205"/>
      <c r="K32" s="89" t="str">
        <f t="shared" si="2"/>
        <v/>
      </c>
      <c r="M32" s="1">
        <f t="shared" si="1"/>
        <v>0</v>
      </c>
    </row>
    <row r="33" spans="1:13">
      <c r="A33" s="94" t="s">
        <v>232</v>
      </c>
      <c r="B33" s="144" t="s">
        <v>309</v>
      </c>
      <c r="C33" s="194"/>
      <c r="D33" s="184"/>
      <c r="E33" s="204"/>
      <c r="F33" s="204"/>
      <c r="G33" s="204"/>
      <c r="H33" s="204"/>
      <c r="I33" s="204"/>
      <c r="J33" s="205"/>
      <c r="K33" s="89" t="str">
        <f t="shared" si="2"/>
        <v/>
      </c>
      <c r="M33" s="1">
        <f t="shared" si="1"/>
        <v>0</v>
      </c>
    </row>
    <row r="34" spans="1:13" ht="30">
      <c r="A34" s="94" t="s">
        <v>233</v>
      </c>
      <c r="B34" s="144" t="s">
        <v>311</v>
      </c>
      <c r="C34" s="194"/>
      <c r="D34" s="184"/>
      <c r="E34" s="204"/>
      <c r="F34" s="204"/>
      <c r="G34" s="204"/>
      <c r="H34" s="204"/>
      <c r="I34" s="204"/>
      <c r="J34" s="205"/>
      <c r="K34" s="89" t="str">
        <f t="shared" si="2"/>
        <v/>
      </c>
      <c r="M34" s="1">
        <f t="shared" si="1"/>
        <v>0</v>
      </c>
    </row>
    <row r="35" spans="1:13" ht="30">
      <c r="A35" s="94" t="s">
        <v>234</v>
      </c>
      <c r="B35" s="144" t="s">
        <v>310</v>
      </c>
      <c r="C35" s="195"/>
      <c r="D35" s="185"/>
      <c r="E35" s="204"/>
      <c r="F35" s="204"/>
      <c r="G35" s="204"/>
      <c r="H35" s="204"/>
      <c r="I35" s="204"/>
      <c r="J35" s="205"/>
      <c r="K35" s="89" t="str">
        <f t="shared" si="2"/>
        <v/>
      </c>
      <c r="M35" s="1">
        <f t="shared" si="1"/>
        <v>0</v>
      </c>
    </row>
    <row r="36" spans="1:13">
      <c r="A36" s="22"/>
      <c r="B36" s="15"/>
      <c r="J36" s="24" t="s">
        <v>542</v>
      </c>
      <c r="K36" s="169" t="e">
        <f>AVERAGE(K6,K14,K26,K27)</f>
        <v>#DIV/0!</v>
      </c>
    </row>
    <row r="37" spans="1:13">
      <c r="A37" s="22"/>
      <c r="B37" s="3"/>
    </row>
    <row r="38" spans="1:13">
      <c r="A38" s="22"/>
      <c r="B38" s="3" t="s">
        <v>33</v>
      </c>
    </row>
    <row r="39" spans="1:13">
      <c r="B39" s="3" t="s">
        <v>34</v>
      </c>
    </row>
    <row r="40" spans="1:13">
      <c r="B40" s="3" t="s">
        <v>112</v>
      </c>
    </row>
    <row r="41" spans="1:13">
      <c r="B41" s="3"/>
    </row>
  </sheetData>
  <sheetProtection password="CF63" sheet="1" objects="1" scenarios="1"/>
  <mergeCells count="3">
    <mergeCell ref="C8:C25"/>
    <mergeCell ref="C27:C35"/>
    <mergeCell ref="D25:D2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sheetPr>
    <tabColor theme="5" tint="0.79998168889431442"/>
  </sheetPr>
  <dimension ref="A1:L34"/>
  <sheetViews>
    <sheetView showGridLines="0" zoomScale="80" zoomScaleNormal="80" workbookViewId="0">
      <selection activeCell="I11" sqref="I11"/>
    </sheetView>
  </sheetViews>
  <sheetFormatPr defaultRowHeight="15"/>
  <cols>
    <col min="1" max="1" width="9" customWidth="1"/>
    <col min="2" max="2" width="89" bestFit="1" customWidth="1"/>
    <col min="3" max="3" width="13.140625" style="4" customWidth="1"/>
    <col min="4" max="4" width="10.7109375" customWidth="1"/>
    <col min="8" max="8" width="10.140625" customWidth="1"/>
    <col min="9" max="9" width="29.85546875" customWidth="1"/>
    <col min="11" max="11" width="5" customWidth="1"/>
    <col min="12" max="12" width="0" hidden="1" customWidth="1"/>
  </cols>
  <sheetData>
    <row r="1" spans="1:12">
      <c r="A1" s="189" t="s">
        <v>548</v>
      </c>
    </row>
    <row r="3" spans="1:12" s="1" customFormat="1">
      <c r="A3" s="19"/>
    </row>
    <row r="4" spans="1:12" s="14" customFormat="1">
      <c r="C4" s="86"/>
      <c r="D4" s="73" t="s">
        <v>467</v>
      </c>
      <c r="E4" s="73"/>
      <c r="F4" s="73"/>
      <c r="G4" s="73"/>
      <c r="H4" s="73"/>
      <c r="I4" s="85"/>
      <c r="J4" s="85"/>
    </row>
    <row r="5" spans="1:12" s="14" customFormat="1" ht="60">
      <c r="A5" s="133"/>
      <c r="B5" s="134" t="s">
        <v>409</v>
      </c>
      <c r="C5" s="77" t="s">
        <v>547</v>
      </c>
      <c r="D5" s="79" t="s">
        <v>436</v>
      </c>
      <c r="E5" s="74">
        <v>1</v>
      </c>
      <c r="F5" s="74">
        <v>2</v>
      </c>
      <c r="G5" s="74">
        <v>3</v>
      </c>
      <c r="H5" s="79" t="s">
        <v>437</v>
      </c>
      <c r="I5" s="78" t="s">
        <v>415</v>
      </c>
      <c r="J5" s="79" t="s">
        <v>416</v>
      </c>
    </row>
    <row r="6" spans="1:12" ht="34.5" customHeight="1">
      <c r="A6" s="88">
        <v>1</v>
      </c>
      <c r="B6" s="39" t="s">
        <v>474</v>
      </c>
      <c r="C6" s="198" t="s">
        <v>473</v>
      </c>
      <c r="D6" s="204"/>
      <c r="E6" s="146"/>
      <c r="F6" s="146"/>
      <c r="G6" s="146"/>
      <c r="H6" s="204"/>
      <c r="I6" s="203"/>
      <c r="J6" s="147" t="str">
        <f>IF(L6&gt;0,SUM(D6:H6),"")</f>
        <v/>
      </c>
      <c r="L6" s="1">
        <f>COUNT(D6:H6)</f>
        <v>0</v>
      </c>
    </row>
    <row r="7" spans="1:12" ht="36" customHeight="1">
      <c r="A7" s="88">
        <v>2</v>
      </c>
      <c r="B7" s="39" t="s">
        <v>475</v>
      </c>
      <c r="C7" s="198"/>
      <c r="D7" s="204"/>
      <c r="E7" s="146"/>
      <c r="F7" s="146"/>
      <c r="G7" s="146"/>
      <c r="H7" s="204"/>
      <c r="I7" s="203"/>
      <c r="J7" s="147" t="str">
        <f t="shared" ref="J7:J12" si="0">IF(L7&gt;0,SUM(D7:H7),"")</f>
        <v/>
      </c>
      <c r="L7" s="1">
        <f t="shared" ref="L7:L12" si="1">COUNT(D7:H7)</f>
        <v>0</v>
      </c>
    </row>
    <row r="8" spans="1:12" ht="30">
      <c r="A8" s="88">
        <v>3</v>
      </c>
      <c r="B8" s="39" t="s">
        <v>476</v>
      </c>
      <c r="C8" s="198"/>
      <c r="D8" s="204"/>
      <c r="E8" s="146"/>
      <c r="F8" s="146"/>
      <c r="G8" s="146"/>
      <c r="H8" s="204"/>
      <c r="I8" s="203"/>
      <c r="J8" s="147" t="str">
        <f t="shared" si="0"/>
        <v/>
      </c>
      <c r="L8" s="1">
        <f t="shared" si="1"/>
        <v>0</v>
      </c>
    </row>
    <row r="9" spans="1:12" ht="30">
      <c r="A9" s="88">
        <v>4</v>
      </c>
      <c r="B9" s="39" t="s">
        <v>477</v>
      </c>
      <c r="C9" s="198"/>
      <c r="D9" s="204"/>
      <c r="E9" s="146"/>
      <c r="F9" s="146"/>
      <c r="G9" s="146"/>
      <c r="H9" s="204"/>
      <c r="I9" s="203"/>
      <c r="J9" s="147" t="str">
        <f t="shared" si="0"/>
        <v/>
      </c>
      <c r="L9" s="1">
        <f t="shared" si="1"/>
        <v>0</v>
      </c>
    </row>
    <row r="10" spans="1:12" ht="48.75" customHeight="1">
      <c r="A10" s="88">
        <v>5</v>
      </c>
      <c r="B10" s="39" t="s">
        <v>478</v>
      </c>
      <c r="C10" s="198"/>
      <c r="D10" s="204"/>
      <c r="E10" s="146"/>
      <c r="F10" s="146"/>
      <c r="G10" s="146"/>
      <c r="H10" s="204"/>
      <c r="I10" s="203"/>
      <c r="J10" s="147" t="str">
        <f t="shared" si="0"/>
        <v/>
      </c>
      <c r="L10" s="1">
        <f t="shared" si="1"/>
        <v>0</v>
      </c>
    </row>
    <row r="11" spans="1:12" ht="66.75" customHeight="1">
      <c r="A11" s="88">
        <v>6</v>
      </c>
      <c r="B11" s="39" t="s">
        <v>479</v>
      </c>
      <c r="C11" s="198"/>
      <c r="D11" s="204"/>
      <c r="E11" s="146"/>
      <c r="F11" s="146"/>
      <c r="G11" s="146"/>
      <c r="H11" s="204"/>
      <c r="I11" s="203"/>
      <c r="J11" s="147" t="str">
        <f t="shared" si="0"/>
        <v/>
      </c>
      <c r="L11" s="1">
        <f t="shared" si="1"/>
        <v>0</v>
      </c>
    </row>
    <row r="12" spans="1:12" ht="30">
      <c r="A12" s="88">
        <v>7</v>
      </c>
      <c r="B12" s="39" t="s">
        <v>480</v>
      </c>
      <c r="C12" s="198"/>
      <c r="D12" s="204"/>
      <c r="E12" s="146"/>
      <c r="F12" s="146"/>
      <c r="G12" s="146"/>
      <c r="H12" s="204"/>
      <c r="I12" s="203"/>
      <c r="J12" s="147" t="str">
        <f t="shared" si="0"/>
        <v/>
      </c>
      <c r="L12" s="1">
        <f t="shared" si="1"/>
        <v>0</v>
      </c>
    </row>
    <row r="13" spans="1:12">
      <c r="C13" s="67"/>
      <c r="I13" s="24" t="s">
        <v>542</v>
      </c>
      <c r="J13" s="170" t="e">
        <f>AVERAGE(J6:J12)</f>
        <v>#DIV/0!</v>
      </c>
    </row>
    <row r="14" spans="1:12">
      <c r="A14" s="22"/>
      <c r="B14" s="3"/>
      <c r="C14" s="68"/>
      <c r="D14" s="4"/>
    </row>
    <row r="15" spans="1:12">
      <c r="B15" s="3"/>
      <c r="C15" s="68"/>
    </row>
    <row r="16" spans="1:12">
      <c r="C16" s="68"/>
    </row>
    <row r="17" spans="2:3">
      <c r="B17" s="25"/>
      <c r="C17" s="68"/>
    </row>
    <row r="18" spans="2:3">
      <c r="C18" s="68"/>
    </row>
    <row r="19" spans="2:3">
      <c r="C19" s="68"/>
    </row>
    <row r="20" spans="2:3">
      <c r="C20" s="68"/>
    </row>
    <row r="21" spans="2:3">
      <c r="C21" s="68"/>
    </row>
    <row r="22" spans="2:3">
      <c r="C22" s="68"/>
    </row>
    <row r="23" spans="2:3">
      <c r="C23" s="68"/>
    </row>
    <row r="24" spans="2:3">
      <c r="C24" s="68"/>
    </row>
    <row r="25" spans="2:3">
      <c r="C25" s="68"/>
    </row>
    <row r="26" spans="2:3">
      <c r="C26" s="68"/>
    </row>
    <row r="27" spans="2:3">
      <c r="C27" s="68"/>
    </row>
    <row r="28" spans="2:3">
      <c r="C28" s="68"/>
    </row>
    <row r="29" spans="2:3">
      <c r="C29" s="68"/>
    </row>
    <row r="30" spans="2:3">
      <c r="C30" s="68"/>
    </row>
    <row r="31" spans="2:3">
      <c r="C31" s="68"/>
    </row>
    <row r="32" spans="2:3">
      <c r="C32" s="68"/>
    </row>
    <row r="33" spans="3:3">
      <c r="C33" s="68"/>
    </row>
    <row r="34" spans="3:3">
      <c r="C34" s="68"/>
    </row>
  </sheetData>
  <sheetProtection password="CF63" sheet="1" objects="1" scenarios="1"/>
  <mergeCells count="1">
    <mergeCell ref="C6:C1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sheetPr>
    <tabColor theme="5" tint="0.79998168889431442"/>
  </sheetPr>
  <dimension ref="A1:L183"/>
  <sheetViews>
    <sheetView showGridLines="0" topLeftCell="A166" zoomScale="80" zoomScaleNormal="80" workbookViewId="0">
      <selection activeCell="D64" sqref="D64:F66"/>
    </sheetView>
  </sheetViews>
  <sheetFormatPr defaultColWidth="9" defaultRowHeight="15"/>
  <cols>
    <col min="1" max="1" width="9" style="114"/>
    <col min="2" max="2" width="90.28515625" style="110" customWidth="1"/>
    <col min="3" max="3" width="11" style="4" customWidth="1"/>
    <col min="4" max="8" width="9" style="5"/>
    <col min="9" max="9" width="29.85546875" customWidth="1"/>
    <col min="10" max="10" width="9.140625"/>
    <col min="11" max="11" width="9" style="5"/>
    <col min="12" max="12" width="0" style="112" hidden="1" customWidth="1"/>
    <col min="13" max="16384" width="9" style="5"/>
  </cols>
  <sheetData>
    <row r="1" spans="1:12" ht="19.5" customHeight="1">
      <c r="A1" s="189" t="s">
        <v>548</v>
      </c>
      <c r="B1" s="109"/>
    </row>
    <row r="2" spans="1:12" s="17" customFormat="1" ht="15" customHeight="1">
      <c r="A2" s="115"/>
      <c r="B2" s="111" t="s">
        <v>411</v>
      </c>
      <c r="C2" s="70"/>
      <c r="I2"/>
      <c r="J2"/>
      <c r="L2" s="161"/>
    </row>
    <row r="3" spans="1:12" s="1" customFormat="1">
      <c r="A3" s="113"/>
      <c r="B3" s="16" t="s">
        <v>408</v>
      </c>
      <c r="L3" s="19"/>
    </row>
    <row r="4" spans="1:12" s="69" customFormat="1">
      <c r="A4" s="114"/>
      <c r="B4" s="112"/>
      <c r="C4" s="87"/>
      <c r="D4" s="73" t="s">
        <v>467</v>
      </c>
      <c r="E4" s="73"/>
      <c r="F4" s="73"/>
      <c r="G4" s="73"/>
      <c r="H4" s="73"/>
      <c r="I4" s="85"/>
      <c r="J4" s="85"/>
      <c r="L4" s="112"/>
    </row>
    <row r="5" spans="1:12" ht="30">
      <c r="A5" s="135"/>
      <c r="B5" s="136" t="s">
        <v>410</v>
      </c>
      <c r="C5" s="77" t="s">
        <v>547</v>
      </c>
      <c r="D5" s="74">
        <v>0</v>
      </c>
      <c r="E5" s="74">
        <v>1</v>
      </c>
      <c r="F5" s="74">
        <v>2</v>
      </c>
      <c r="G5" s="74">
        <v>3</v>
      </c>
      <c r="H5" s="74">
        <v>4</v>
      </c>
      <c r="I5" s="78" t="s">
        <v>415</v>
      </c>
      <c r="J5" s="79" t="s">
        <v>416</v>
      </c>
    </row>
    <row r="6" spans="1:12" ht="15.95" customHeight="1">
      <c r="A6" s="137">
        <v>1</v>
      </c>
      <c r="B6" s="139" t="s">
        <v>113</v>
      </c>
      <c r="C6" s="198" t="s">
        <v>484</v>
      </c>
      <c r="D6" s="157"/>
      <c r="E6" s="157"/>
      <c r="F6" s="157"/>
      <c r="G6" s="157"/>
      <c r="H6" s="157"/>
      <c r="I6" s="142"/>
      <c r="J6" s="168" t="str">
        <f>IF(L6&gt;0,AVERAGE(J7:J14),"")</f>
        <v/>
      </c>
      <c r="L6" s="162">
        <f>SUM(L7:L14)</f>
        <v>0</v>
      </c>
    </row>
    <row r="7" spans="1:12" ht="30">
      <c r="A7" s="117" t="s">
        <v>227</v>
      </c>
      <c r="B7" s="118" t="s">
        <v>114</v>
      </c>
      <c r="C7" s="198"/>
      <c r="D7" s="206"/>
      <c r="E7" s="206"/>
      <c r="F7" s="206"/>
      <c r="G7" s="206"/>
      <c r="H7" s="206"/>
      <c r="I7" s="99"/>
      <c r="J7" s="89" t="str">
        <f>IF(L7&gt;0,SUM(D7:H7),"")</f>
        <v/>
      </c>
      <c r="L7" s="112">
        <f t="shared" ref="L7:L70" si="0">COUNT(D7:H7)</f>
        <v>0</v>
      </c>
    </row>
    <row r="8" spans="1:12">
      <c r="A8" s="117" t="s">
        <v>228</v>
      </c>
      <c r="B8" s="118" t="s">
        <v>115</v>
      </c>
      <c r="C8" s="198"/>
      <c r="D8" s="206"/>
      <c r="E8" s="206"/>
      <c r="F8" s="206"/>
      <c r="G8" s="206"/>
      <c r="H8" s="206"/>
      <c r="I8" s="99"/>
      <c r="J8" s="89" t="str">
        <f t="shared" ref="J8:J19" si="1">IF(L8&gt;0,SUM(D8:H8),"")</f>
        <v/>
      </c>
      <c r="L8" s="112">
        <f t="shared" si="0"/>
        <v>0</v>
      </c>
    </row>
    <row r="9" spans="1:12">
      <c r="A9" s="117" t="s">
        <v>229</v>
      </c>
      <c r="B9" s="118" t="s">
        <v>116</v>
      </c>
      <c r="C9" s="198"/>
      <c r="D9" s="206"/>
      <c r="E9" s="206"/>
      <c r="F9" s="206"/>
      <c r="G9" s="206"/>
      <c r="H9" s="206"/>
      <c r="I9" s="99"/>
      <c r="J9" s="89" t="str">
        <f t="shared" si="1"/>
        <v/>
      </c>
      <c r="L9" s="112">
        <f t="shared" si="0"/>
        <v>0</v>
      </c>
    </row>
    <row r="10" spans="1:12" ht="34.5" customHeight="1">
      <c r="A10" s="117" t="s">
        <v>230</v>
      </c>
      <c r="B10" s="118" t="s">
        <v>117</v>
      </c>
      <c r="C10" s="198"/>
      <c r="D10" s="206"/>
      <c r="E10" s="206"/>
      <c r="F10" s="206"/>
      <c r="G10" s="206"/>
      <c r="H10" s="206"/>
      <c r="I10" s="99"/>
      <c r="J10" s="89" t="str">
        <f t="shared" si="1"/>
        <v/>
      </c>
      <c r="L10" s="112">
        <f t="shared" si="0"/>
        <v>0</v>
      </c>
    </row>
    <row r="11" spans="1:12" ht="60">
      <c r="A11" s="117" t="s">
        <v>231</v>
      </c>
      <c r="B11" s="118" t="s">
        <v>424</v>
      </c>
      <c r="C11" s="198"/>
      <c r="D11" s="206"/>
      <c r="E11" s="206"/>
      <c r="F11" s="206"/>
      <c r="G11" s="206"/>
      <c r="H11" s="206"/>
      <c r="I11" s="99"/>
      <c r="J11" s="89" t="str">
        <f t="shared" si="1"/>
        <v/>
      </c>
      <c r="L11" s="112">
        <f t="shared" si="0"/>
        <v>0</v>
      </c>
    </row>
    <row r="12" spans="1:12">
      <c r="A12" s="117" t="s">
        <v>232</v>
      </c>
      <c r="B12" s="118" t="s">
        <v>118</v>
      </c>
      <c r="C12" s="198"/>
      <c r="D12" s="206"/>
      <c r="E12" s="206"/>
      <c r="F12" s="206"/>
      <c r="G12" s="206"/>
      <c r="H12" s="206"/>
      <c r="I12" s="99"/>
      <c r="J12" s="89" t="str">
        <f t="shared" si="1"/>
        <v/>
      </c>
      <c r="L12" s="112">
        <f t="shared" si="0"/>
        <v>0</v>
      </c>
    </row>
    <row r="13" spans="1:12" ht="30">
      <c r="A13" s="117" t="s">
        <v>233</v>
      </c>
      <c r="B13" s="118" t="s">
        <v>119</v>
      </c>
      <c r="C13" s="198"/>
      <c r="D13" s="206"/>
      <c r="E13" s="206"/>
      <c r="F13" s="206"/>
      <c r="G13" s="206"/>
      <c r="H13" s="206"/>
      <c r="I13" s="99"/>
      <c r="J13" s="89" t="str">
        <f t="shared" si="1"/>
        <v/>
      </c>
      <c r="L13" s="112">
        <f t="shared" si="0"/>
        <v>0</v>
      </c>
    </row>
    <row r="14" spans="1:12" ht="78" customHeight="1">
      <c r="A14" s="117" t="s">
        <v>234</v>
      </c>
      <c r="B14" s="118" t="s">
        <v>120</v>
      </c>
      <c r="C14" s="198"/>
      <c r="D14" s="206"/>
      <c r="E14" s="206"/>
      <c r="F14" s="206"/>
      <c r="G14" s="206"/>
      <c r="H14" s="206"/>
      <c r="I14" s="99"/>
      <c r="J14" s="89" t="str">
        <f t="shared" si="1"/>
        <v/>
      </c>
      <c r="L14" s="112">
        <f t="shared" si="0"/>
        <v>0</v>
      </c>
    </row>
    <row r="15" spans="1:12">
      <c r="A15" s="137">
        <v>2</v>
      </c>
      <c r="B15" s="139" t="s">
        <v>121</v>
      </c>
      <c r="C15" s="198"/>
      <c r="D15" s="157"/>
      <c r="E15" s="157"/>
      <c r="F15" s="157"/>
      <c r="G15" s="157"/>
      <c r="H15" s="157"/>
      <c r="I15" s="143"/>
      <c r="J15" s="166" t="str">
        <f>IF(L15&gt;0,AVERAGE(J16:J19),"")</f>
        <v/>
      </c>
      <c r="L15" s="162">
        <f>SUM(L16:L19)</f>
        <v>0</v>
      </c>
    </row>
    <row r="16" spans="1:12" ht="30">
      <c r="A16" s="94" t="s">
        <v>227</v>
      </c>
      <c r="B16" s="118" t="s">
        <v>122</v>
      </c>
      <c r="C16" s="198"/>
      <c r="D16" s="206"/>
      <c r="E16" s="206"/>
      <c r="F16" s="206"/>
      <c r="G16" s="206"/>
      <c r="H16" s="206"/>
      <c r="I16" s="207"/>
      <c r="J16" s="89" t="str">
        <f t="shared" si="1"/>
        <v/>
      </c>
      <c r="L16" s="112">
        <f t="shared" si="0"/>
        <v>0</v>
      </c>
    </row>
    <row r="17" spans="1:12" ht="70.5" customHeight="1">
      <c r="A17" s="94" t="s">
        <v>228</v>
      </c>
      <c r="B17" s="118" t="s">
        <v>425</v>
      </c>
      <c r="C17" s="198"/>
      <c r="D17" s="206"/>
      <c r="E17" s="206"/>
      <c r="F17" s="206"/>
      <c r="G17" s="206"/>
      <c r="H17" s="206"/>
      <c r="I17" s="207"/>
      <c r="J17" s="89" t="str">
        <f t="shared" si="1"/>
        <v/>
      </c>
      <c r="L17" s="112">
        <f t="shared" si="0"/>
        <v>0</v>
      </c>
    </row>
    <row r="18" spans="1:12" ht="30">
      <c r="A18" s="94" t="s">
        <v>229</v>
      </c>
      <c r="B18" s="118" t="s">
        <v>123</v>
      </c>
      <c r="C18" s="198"/>
      <c r="D18" s="206"/>
      <c r="E18" s="206"/>
      <c r="F18" s="206"/>
      <c r="G18" s="206"/>
      <c r="H18" s="206"/>
      <c r="I18" s="207"/>
      <c r="J18" s="89" t="str">
        <f t="shared" si="1"/>
        <v/>
      </c>
      <c r="L18" s="112">
        <f t="shared" si="0"/>
        <v>0</v>
      </c>
    </row>
    <row r="19" spans="1:12" ht="30">
      <c r="A19" s="94" t="s">
        <v>230</v>
      </c>
      <c r="B19" s="118" t="s">
        <v>124</v>
      </c>
      <c r="C19" s="198"/>
      <c r="D19" s="206"/>
      <c r="E19" s="206"/>
      <c r="F19" s="206"/>
      <c r="G19" s="206"/>
      <c r="H19" s="206"/>
      <c r="I19" s="207"/>
      <c r="J19" s="89" t="str">
        <f t="shared" si="1"/>
        <v/>
      </c>
      <c r="L19" s="112">
        <f t="shared" si="0"/>
        <v>0</v>
      </c>
    </row>
    <row r="20" spans="1:12">
      <c r="A20" s="137">
        <v>3</v>
      </c>
      <c r="B20" s="139" t="s">
        <v>125</v>
      </c>
      <c r="C20" s="198"/>
      <c r="D20" s="157"/>
      <c r="E20" s="157"/>
      <c r="F20" s="157"/>
      <c r="G20" s="157"/>
      <c r="H20" s="157"/>
      <c r="I20" s="143"/>
      <c r="J20" s="163" t="str">
        <f>IF(L20&gt;0,AVERAGE(J21:J27,J28,J31),"")</f>
        <v/>
      </c>
      <c r="L20" s="162">
        <f>SUM(L21:L27)</f>
        <v>0</v>
      </c>
    </row>
    <row r="21" spans="1:12" ht="72" customHeight="1">
      <c r="A21" s="94" t="s">
        <v>227</v>
      </c>
      <c r="B21" s="118" t="s">
        <v>426</v>
      </c>
      <c r="C21" s="198"/>
      <c r="D21" s="206"/>
      <c r="E21" s="206"/>
      <c r="F21" s="206"/>
      <c r="G21" s="206"/>
      <c r="H21" s="206"/>
      <c r="I21" s="207"/>
      <c r="J21" s="94" t="str">
        <f t="shared" ref="J21:J27" si="2">IF(L21&gt;0,SUM(D21:H21),"")</f>
        <v/>
      </c>
      <c r="L21" s="112">
        <f t="shared" si="0"/>
        <v>0</v>
      </c>
    </row>
    <row r="22" spans="1:12" ht="30">
      <c r="A22" s="94" t="s">
        <v>228</v>
      </c>
      <c r="B22" s="118" t="s">
        <v>126</v>
      </c>
      <c r="C22" s="198"/>
      <c r="D22" s="206"/>
      <c r="E22" s="206"/>
      <c r="F22" s="206"/>
      <c r="G22" s="206"/>
      <c r="H22" s="206"/>
      <c r="I22" s="207"/>
      <c r="J22" s="94" t="str">
        <f t="shared" si="2"/>
        <v/>
      </c>
      <c r="L22" s="112">
        <f t="shared" si="0"/>
        <v>0</v>
      </c>
    </row>
    <row r="23" spans="1:12" ht="30">
      <c r="A23" s="94" t="s">
        <v>229</v>
      </c>
      <c r="B23" s="118" t="s">
        <v>127</v>
      </c>
      <c r="C23" s="198"/>
      <c r="D23" s="206"/>
      <c r="E23" s="206"/>
      <c r="F23" s="206"/>
      <c r="G23" s="206"/>
      <c r="H23" s="206"/>
      <c r="I23" s="207"/>
      <c r="J23" s="94" t="str">
        <f t="shared" si="2"/>
        <v/>
      </c>
      <c r="L23" s="112">
        <f t="shared" si="0"/>
        <v>0</v>
      </c>
    </row>
    <row r="24" spans="1:12" ht="60">
      <c r="A24" s="94" t="s">
        <v>230</v>
      </c>
      <c r="B24" s="118" t="s">
        <v>128</v>
      </c>
      <c r="C24" s="198"/>
      <c r="D24" s="206"/>
      <c r="E24" s="206"/>
      <c r="F24" s="206"/>
      <c r="G24" s="206"/>
      <c r="H24" s="206"/>
      <c r="I24" s="207"/>
      <c r="J24" s="94" t="str">
        <f t="shared" si="2"/>
        <v/>
      </c>
      <c r="L24" s="112">
        <f t="shared" si="0"/>
        <v>0</v>
      </c>
    </row>
    <row r="25" spans="1:12" ht="134.25" customHeight="1">
      <c r="A25" s="94" t="s">
        <v>231</v>
      </c>
      <c r="B25" s="118" t="s">
        <v>129</v>
      </c>
      <c r="C25" s="198"/>
      <c r="D25" s="206"/>
      <c r="E25" s="206"/>
      <c r="F25" s="206"/>
      <c r="G25" s="206"/>
      <c r="H25" s="206"/>
      <c r="I25" s="207"/>
      <c r="J25" s="94" t="str">
        <f t="shared" si="2"/>
        <v/>
      </c>
      <c r="L25" s="112">
        <f t="shared" si="0"/>
        <v>0</v>
      </c>
    </row>
    <row r="26" spans="1:12" ht="45">
      <c r="A26" s="94" t="s">
        <v>232</v>
      </c>
      <c r="B26" s="118" t="s">
        <v>130</v>
      </c>
      <c r="C26" s="198"/>
      <c r="D26" s="206"/>
      <c r="E26" s="206"/>
      <c r="F26" s="206"/>
      <c r="G26" s="206"/>
      <c r="H26" s="206"/>
      <c r="I26" s="207"/>
      <c r="J26" s="94" t="str">
        <f t="shared" si="2"/>
        <v/>
      </c>
      <c r="L26" s="112">
        <f t="shared" si="0"/>
        <v>0</v>
      </c>
    </row>
    <row r="27" spans="1:12">
      <c r="A27" s="94" t="s">
        <v>233</v>
      </c>
      <c r="B27" s="118" t="s">
        <v>427</v>
      </c>
      <c r="C27" s="198"/>
      <c r="D27" s="206"/>
      <c r="E27" s="206"/>
      <c r="F27" s="206"/>
      <c r="G27" s="206"/>
      <c r="H27" s="206"/>
      <c r="I27" s="207"/>
      <c r="J27" s="94" t="str">
        <f t="shared" si="2"/>
        <v/>
      </c>
      <c r="L27" s="112">
        <f t="shared" si="0"/>
        <v>0</v>
      </c>
    </row>
    <row r="28" spans="1:12">
      <c r="A28" s="94" t="s">
        <v>234</v>
      </c>
      <c r="B28" s="119" t="s">
        <v>534</v>
      </c>
      <c r="C28" s="198"/>
      <c r="D28" s="157"/>
      <c r="E28" s="157"/>
      <c r="F28" s="157"/>
      <c r="G28" s="157"/>
      <c r="H28" s="157"/>
      <c r="I28" s="143"/>
      <c r="J28" s="164" t="str">
        <f>IF(L28&gt;0,AVERAGE(J29:J30),"")</f>
        <v/>
      </c>
      <c r="L28" s="162">
        <f>SUM(L29:L30)</f>
        <v>0</v>
      </c>
    </row>
    <row r="29" spans="1:12">
      <c r="A29" s="120" t="s">
        <v>235</v>
      </c>
      <c r="B29" s="121" t="s">
        <v>535</v>
      </c>
      <c r="C29" s="198"/>
      <c r="D29" s="206"/>
      <c r="E29" s="206"/>
      <c r="F29" s="206"/>
      <c r="G29" s="206"/>
      <c r="H29" s="206"/>
      <c r="I29" s="207"/>
      <c r="J29" s="94" t="str">
        <f t="shared" ref="J29:J30" si="3">IF(L29&gt;0,SUM(D29:H29),"")</f>
        <v/>
      </c>
      <c r="L29" s="112">
        <f t="shared" si="0"/>
        <v>0</v>
      </c>
    </row>
    <row r="30" spans="1:12">
      <c r="A30" s="120" t="s">
        <v>236</v>
      </c>
      <c r="B30" s="121" t="s">
        <v>536</v>
      </c>
      <c r="C30" s="198"/>
      <c r="D30" s="206"/>
      <c r="E30" s="206"/>
      <c r="F30" s="206"/>
      <c r="G30" s="206"/>
      <c r="H30" s="206"/>
      <c r="I30" s="207"/>
      <c r="J30" s="94" t="str">
        <f t="shared" si="3"/>
        <v/>
      </c>
      <c r="L30" s="112">
        <f t="shared" si="0"/>
        <v>0</v>
      </c>
    </row>
    <row r="31" spans="1:12">
      <c r="A31" s="94" t="s">
        <v>235</v>
      </c>
      <c r="B31" s="119" t="s">
        <v>537</v>
      </c>
      <c r="C31" s="198"/>
      <c r="D31" s="157"/>
      <c r="E31" s="157"/>
      <c r="F31" s="157"/>
      <c r="G31" s="157"/>
      <c r="H31" s="157"/>
      <c r="I31" s="143"/>
      <c r="J31" s="165" t="str">
        <f>IF(L31&gt;0,AVERAGE(J32:J35),"")</f>
        <v/>
      </c>
      <c r="L31" s="162">
        <f>SUM(L32:L35)</f>
        <v>0</v>
      </c>
    </row>
    <row r="32" spans="1:12">
      <c r="A32" s="120" t="s">
        <v>235</v>
      </c>
      <c r="B32" s="121" t="s">
        <v>538</v>
      </c>
      <c r="C32" s="198"/>
      <c r="D32" s="206"/>
      <c r="E32" s="206"/>
      <c r="F32" s="206"/>
      <c r="G32" s="206"/>
      <c r="H32" s="206"/>
      <c r="I32" s="207"/>
      <c r="J32" s="94" t="str">
        <f t="shared" ref="J32:J35" si="4">IF(L32&gt;0,SUM(D32:H32),"")</f>
        <v/>
      </c>
      <c r="L32" s="112">
        <f t="shared" si="0"/>
        <v>0</v>
      </c>
    </row>
    <row r="33" spans="1:12">
      <c r="A33" s="120" t="s">
        <v>236</v>
      </c>
      <c r="B33" s="121" t="s">
        <v>539</v>
      </c>
      <c r="C33" s="198"/>
      <c r="D33" s="206"/>
      <c r="E33" s="206"/>
      <c r="F33" s="206"/>
      <c r="G33" s="206"/>
      <c r="H33" s="206"/>
      <c r="I33" s="207"/>
      <c r="J33" s="94" t="str">
        <f t="shared" si="4"/>
        <v/>
      </c>
      <c r="L33" s="112">
        <f t="shared" si="0"/>
        <v>0</v>
      </c>
    </row>
    <row r="34" spans="1:12">
      <c r="A34" s="120" t="s">
        <v>237</v>
      </c>
      <c r="B34" s="121" t="s">
        <v>540</v>
      </c>
      <c r="C34" s="198"/>
      <c r="D34" s="206"/>
      <c r="E34" s="206"/>
      <c r="F34" s="206"/>
      <c r="G34" s="206"/>
      <c r="H34" s="206"/>
      <c r="I34" s="207"/>
      <c r="J34" s="94" t="str">
        <f t="shared" si="4"/>
        <v/>
      </c>
      <c r="L34" s="112">
        <f t="shared" si="0"/>
        <v>0</v>
      </c>
    </row>
    <row r="35" spans="1:12">
      <c r="A35" s="120" t="s">
        <v>238</v>
      </c>
      <c r="B35" s="121" t="s">
        <v>541</v>
      </c>
      <c r="C35" s="198"/>
      <c r="D35" s="206"/>
      <c r="E35" s="206"/>
      <c r="F35" s="206"/>
      <c r="G35" s="206"/>
      <c r="H35" s="206"/>
      <c r="I35" s="207"/>
      <c r="J35" s="94" t="str">
        <f t="shared" si="4"/>
        <v/>
      </c>
      <c r="L35" s="112">
        <f t="shared" si="0"/>
        <v>0</v>
      </c>
    </row>
    <row r="36" spans="1:12">
      <c r="A36" s="137">
        <v>4</v>
      </c>
      <c r="B36" s="139" t="s">
        <v>131</v>
      </c>
      <c r="C36" s="198"/>
      <c r="D36" s="157"/>
      <c r="E36" s="157"/>
      <c r="F36" s="157"/>
      <c r="G36" s="157"/>
      <c r="H36" s="157"/>
      <c r="I36" s="143"/>
      <c r="J36" s="163" t="str">
        <f>IF(L36&gt;0,AVERAGE(J37:J40),"")</f>
        <v/>
      </c>
      <c r="L36" s="162">
        <f>SUM(L37:L40)</f>
        <v>0</v>
      </c>
    </row>
    <row r="37" spans="1:12">
      <c r="A37" s="94" t="s">
        <v>227</v>
      </c>
      <c r="B37" s="118" t="s">
        <v>428</v>
      </c>
      <c r="C37" s="198"/>
      <c r="D37" s="206"/>
      <c r="E37" s="206"/>
      <c r="F37" s="206"/>
      <c r="G37" s="206"/>
      <c r="H37" s="206"/>
      <c r="I37" s="207"/>
      <c r="J37" s="94" t="str">
        <f t="shared" ref="J37:J40" si="5">IF(L37&gt;0,SUM(D37:H37),"")</f>
        <v/>
      </c>
      <c r="L37" s="112">
        <f t="shared" si="0"/>
        <v>0</v>
      </c>
    </row>
    <row r="38" spans="1:12">
      <c r="A38" s="94" t="s">
        <v>228</v>
      </c>
      <c r="B38" s="118" t="s">
        <v>429</v>
      </c>
      <c r="C38" s="198"/>
      <c r="D38" s="206"/>
      <c r="E38" s="206"/>
      <c r="F38" s="206"/>
      <c r="G38" s="206"/>
      <c r="H38" s="206"/>
      <c r="I38" s="207"/>
      <c r="J38" s="94" t="str">
        <f t="shared" si="5"/>
        <v/>
      </c>
      <c r="L38" s="112">
        <f t="shared" si="0"/>
        <v>0</v>
      </c>
    </row>
    <row r="39" spans="1:12">
      <c r="A39" s="94" t="s">
        <v>229</v>
      </c>
      <c r="B39" s="118" t="s">
        <v>430</v>
      </c>
      <c r="C39" s="198"/>
      <c r="D39" s="206"/>
      <c r="E39" s="206"/>
      <c r="F39" s="206"/>
      <c r="G39" s="206"/>
      <c r="H39" s="206"/>
      <c r="I39" s="207"/>
      <c r="J39" s="94" t="str">
        <f t="shared" si="5"/>
        <v/>
      </c>
      <c r="L39" s="112">
        <f t="shared" si="0"/>
        <v>0</v>
      </c>
    </row>
    <row r="40" spans="1:12" ht="45">
      <c r="A40" s="94" t="s">
        <v>230</v>
      </c>
      <c r="B40" s="118" t="s">
        <v>132</v>
      </c>
      <c r="C40" s="198"/>
      <c r="D40" s="206"/>
      <c r="E40" s="206"/>
      <c r="F40" s="206"/>
      <c r="G40" s="206"/>
      <c r="H40" s="206"/>
      <c r="I40" s="207"/>
      <c r="J40" s="94" t="str">
        <f t="shared" si="5"/>
        <v/>
      </c>
      <c r="L40" s="112">
        <f t="shared" si="0"/>
        <v>0</v>
      </c>
    </row>
    <row r="41" spans="1:12">
      <c r="A41" s="137">
        <v>5</v>
      </c>
      <c r="B41" s="139" t="s">
        <v>133</v>
      </c>
      <c r="C41" s="198"/>
      <c r="D41" s="157"/>
      <c r="E41" s="157"/>
      <c r="F41" s="157"/>
      <c r="G41" s="157"/>
      <c r="H41" s="157"/>
      <c r="I41" s="143"/>
      <c r="J41" s="163" t="str">
        <f>IF(L41&gt;0,AVERAGE(J42:J47),"")</f>
        <v/>
      </c>
      <c r="L41" s="162">
        <f>SUM(L42:L47)</f>
        <v>0</v>
      </c>
    </row>
    <row r="42" spans="1:12">
      <c r="A42" s="94" t="s">
        <v>227</v>
      </c>
      <c r="B42" s="118" t="s">
        <v>134</v>
      </c>
      <c r="C42" s="198"/>
      <c r="D42" s="206"/>
      <c r="E42" s="206"/>
      <c r="F42" s="206"/>
      <c r="G42" s="206"/>
      <c r="H42" s="206"/>
      <c r="I42" s="207"/>
      <c r="J42" s="94" t="str">
        <f t="shared" ref="J42:J47" si="6">IF(L42&gt;0,SUM(D42:H42),"")</f>
        <v/>
      </c>
      <c r="L42" s="112">
        <f t="shared" si="0"/>
        <v>0</v>
      </c>
    </row>
    <row r="43" spans="1:12">
      <c r="A43" s="94" t="s">
        <v>228</v>
      </c>
      <c r="B43" s="118" t="s">
        <v>135</v>
      </c>
      <c r="C43" s="198"/>
      <c r="D43" s="206"/>
      <c r="E43" s="206"/>
      <c r="F43" s="206"/>
      <c r="G43" s="206"/>
      <c r="H43" s="206"/>
      <c r="I43" s="207"/>
      <c r="J43" s="94" t="str">
        <f t="shared" si="6"/>
        <v/>
      </c>
      <c r="L43" s="112">
        <f t="shared" si="0"/>
        <v>0</v>
      </c>
    </row>
    <row r="44" spans="1:12" ht="30">
      <c r="A44" s="94" t="s">
        <v>229</v>
      </c>
      <c r="B44" s="118" t="s">
        <v>136</v>
      </c>
      <c r="C44" s="198"/>
      <c r="D44" s="206"/>
      <c r="E44" s="206"/>
      <c r="F44" s="206"/>
      <c r="G44" s="206"/>
      <c r="H44" s="206"/>
      <c r="I44" s="207"/>
      <c r="J44" s="94" t="str">
        <f t="shared" si="6"/>
        <v/>
      </c>
      <c r="L44" s="112">
        <f t="shared" si="0"/>
        <v>0</v>
      </c>
    </row>
    <row r="45" spans="1:12" ht="30">
      <c r="A45" s="94" t="s">
        <v>230</v>
      </c>
      <c r="B45" s="118" t="s">
        <v>137</v>
      </c>
      <c r="C45" s="198"/>
      <c r="D45" s="206"/>
      <c r="E45" s="206"/>
      <c r="F45" s="206"/>
      <c r="G45" s="206"/>
      <c r="H45" s="206"/>
      <c r="I45" s="207"/>
      <c r="J45" s="94" t="str">
        <f t="shared" si="6"/>
        <v/>
      </c>
      <c r="L45" s="112">
        <f t="shared" si="0"/>
        <v>0</v>
      </c>
    </row>
    <row r="46" spans="1:12" ht="53.25" customHeight="1">
      <c r="A46" s="94" t="s">
        <v>231</v>
      </c>
      <c r="B46" s="118" t="s">
        <v>138</v>
      </c>
      <c r="C46" s="198"/>
      <c r="D46" s="206"/>
      <c r="E46" s="206"/>
      <c r="F46" s="206"/>
      <c r="G46" s="206"/>
      <c r="H46" s="206"/>
      <c r="I46" s="207"/>
      <c r="J46" s="94" t="str">
        <f t="shared" si="6"/>
        <v/>
      </c>
      <c r="L46" s="112">
        <f t="shared" si="0"/>
        <v>0</v>
      </c>
    </row>
    <row r="47" spans="1:12" ht="81.75" customHeight="1">
      <c r="A47" s="94" t="s">
        <v>232</v>
      </c>
      <c r="B47" s="118" t="s">
        <v>139</v>
      </c>
      <c r="C47" s="198"/>
      <c r="D47" s="206"/>
      <c r="E47" s="206"/>
      <c r="F47" s="206"/>
      <c r="G47" s="206"/>
      <c r="H47" s="206"/>
      <c r="I47" s="207"/>
      <c r="J47" s="94" t="str">
        <f t="shared" si="6"/>
        <v/>
      </c>
      <c r="L47" s="112">
        <f t="shared" si="0"/>
        <v>0</v>
      </c>
    </row>
    <row r="48" spans="1:12">
      <c r="A48" s="137">
        <v>6</v>
      </c>
      <c r="B48" s="139" t="s">
        <v>140</v>
      </c>
      <c r="C48" s="198"/>
      <c r="D48" s="157"/>
      <c r="E48" s="157"/>
      <c r="F48" s="157"/>
      <c r="G48" s="157"/>
      <c r="H48" s="157"/>
      <c r="I48" s="143"/>
      <c r="J48" s="167" t="str">
        <f>IF(L48&gt;0,AVERAGE(J49:J53),"")</f>
        <v/>
      </c>
      <c r="L48" s="162">
        <f>SUM(L49:L53)</f>
        <v>0</v>
      </c>
    </row>
    <row r="49" spans="1:12" ht="45">
      <c r="A49" s="94" t="s">
        <v>227</v>
      </c>
      <c r="B49" s="118" t="s">
        <v>141</v>
      </c>
      <c r="C49" s="198"/>
      <c r="D49" s="206"/>
      <c r="E49" s="206"/>
      <c r="F49" s="206"/>
      <c r="G49" s="206"/>
      <c r="H49" s="206"/>
      <c r="I49" s="207"/>
      <c r="J49" s="94" t="str">
        <f t="shared" ref="J49:J53" si="7">IF(L49&gt;0,SUM(D49:H49),"")</f>
        <v/>
      </c>
      <c r="L49" s="112">
        <f t="shared" si="0"/>
        <v>0</v>
      </c>
    </row>
    <row r="50" spans="1:12" ht="60">
      <c r="A50" s="94" t="s">
        <v>228</v>
      </c>
      <c r="B50" s="118" t="s">
        <v>142</v>
      </c>
      <c r="C50" s="198"/>
      <c r="D50" s="206"/>
      <c r="E50" s="206"/>
      <c r="F50" s="206"/>
      <c r="G50" s="206"/>
      <c r="H50" s="206"/>
      <c r="I50" s="207"/>
      <c r="J50" s="94" t="str">
        <f t="shared" si="7"/>
        <v/>
      </c>
      <c r="L50" s="112">
        <f t="shared" si="0"/>
        <v>0</v>
      </c>
    </row>
    <row r="51" spans="1:12" ht="45">
      <c r="A51" s="94" t="s">
        <v>229</v>
      </c>
      <c r="B51" s="118" t="s">
        <v>143</v>
      </c>
      <c r="C51" s="198"/>
      <c r="D51" s="206"/>
      <c r="E51" s="206"/>
      <c r="F51" s="206"/>
      <c r="G51" s="206"/>
      <c r="H51" s="206"/>
      <c r="I51" s="207"/>
      <c r="J51" s="94" t="str">
        <f t="shared" si="7"/>
        <v/>
      </c>
      <c r="L51" s="112">
        <f t="shared" si="0"/>
        <v>0</v>
      </c>
    </row>
    <row r="52" spans="1:12" ht="45">
      <c r="A52" s="94" t="s">
        <v>230</v>
      </c>
      <c r="B52" s="118" t="s">
        <v>144</v>
      </c>
      <c r="C52" s="198"/>
      <c r="D52" s="206"/>
      <c r="E52" s="206"/>
      <c r="F52" s="206"/>
      <c r="G52" s="206"/>
      <c r="H52" s="206"/>
      <c r="I52" s="207"/>
      <c r="J52" s="94" t="str">
        <f t="shared" si="7"/>
        <v/>
      </c>
      <c r="L52" s="112">
        <f t="shared" si="0"/>
        <v>0</v>
      </c>
    </row>
    <row r="53" spans="1:12" ht="30">
      <c r="A53" s="94" t="s">
        <v>231</v>
      </c>
      <c r="B53" s="118" t="s">
        <v>145</v>
      </c>
      <c r="C53" s="198"/>
      <c r="D53" s="206"/>
      <c r="E53" s="206"/>
      <c r="F53" s="206"/>
      <c r="G53" s="206"/>
      <c r="H53" s="206"/>
      <c r="I53" s="207"/>
      <c r="J53" s="94" t="str">
        <f t="shared" si="7"/>
        <v/>
      </c>
      <c r="L53" s="112">
        <f t="shared" si="0"/>
        <v>0</v>
      </c>
    </row>
    <row r="54" spans="1:12">
      <c r="A54" s="137">
        <v>7</v>
      </c>
      <c r="B54" s="139" t="s">
        <v>146</v>
      </c>
      <c r="C54" s="198"/>
      <c r="D54" s="157"/>
      <c r="E54" s="157"/>
      <c r="F54" s="157"/>
      <c r="G54" s="157"/>
      <c r="H54" s="157"/>
      <c r="I54" s="143"/>
      <c r="J54" s="166" t="str">
        <f>IF(L54&gt;0,AVERAGE(J55,J57,J63,J67),"")</f>
        <v/>
      </c>
      <c r="L54" s="162">
        <f>SUM(L55,L57,L63,L67)</f>
        <v>0</v>
      </c>
    </row>
    <row r="55" spans="1:12">
      <c r="A55" s="94" t="s">
        <v>227</v>
      </c>
      <c r="B55" s="119" t="s">
        <v>488</v>
      </c>
      <c r="C55" s="198"/>
      <c r="D55" s="157"/>
      <c r="E55" s="157"/>
      <c r="F55" s="157"/>
      <c r="G55" s="157"/>
      <c r="H55" s="157"/>
      <c r="I55" s="143"/>
      <c r="J55" s="122" t="str">
        <f>IF(L55&gt;0,AVERAGE(J56),"")</f>
        <v/>
      </c>
      <c r="L55" s="162">
        <f>SUM(L56)</f>
        <v>0</v>
      </c>
    </row>
    <row r="56" spans="1:12" ht="33" customHeight="1">
      <c r="A56" s="120" t="s">
        <v>235</v>
      </c>
      <c r="B56" s="121" t="s">
        <v>489</v>
      </c>
      <c r="C56" s="198"/>
      <c r="D56" s="206"/>
      <c r="E56" s="206"/>
      <c r="F56" s="206"/>
      <c r="G56" s="206"/>
      <c r="H56" s="206"/>
      <c r="I56" s="207"/>
      <c r="J56" s="94" t="str">
        <f t="shared" ref="J56:J62" si="8">IF(L56&gt;0,SUM(D56:H56),"")</f>
        <v/>
      </c>
      <c r="L56" s="112">
        <f t="shared" si="0"/>
        <v>0</v>
      </c>
    </row>
    <row r="57" spans="1:12" ht="15.95" customHeight="1">
      <c r="A57" s="94" t="s">
        <v>228</v>
      </c>
      <c r="B57" s="119" t="s">
        <v>490</v>
      </c>
      <c r="C57" s="198"/>
      <c r="D57" s="157"/>
      <c r="E57" s="157"/>
      <c r="F57" s="157"/>
      <c r="G57" s="157"/>
      <c r="H57" s="157"/>
      <c r="I57" s="143"/>
      <c r="J57" s="122" t="str">
        <f>IF(L57&gt;0,AVERAGE(J58:J62),"")</f>
        <v/>
      </c>
      <c r="L57" s="162">
        <f>SUM(L58:L62)</f>
        <v>0</v>
      </c>
    </row>
    <row r="58" spans="1:12" ht="34.5" customHeight="1">
      <c r="A58" s="120" t="s">
        <v>235</v>
      </c>
      <c r="B58" s="121" t="s">
        <v>491</v>
      </c>
      <c r="C58" s="198"/>
      <c r="D58" s="206"/>
      <c r="E58" s="206"/>
      <c r="F58" s="206"/>
      <c r="G58" s="206"/>
      <c r="H58" s="206"/>
      <c r="I58" s="207"/>
      <c r="J58" s="94" t="str">
        <f t="shared" si="8"/>
        <v/>
      </c>
      <c r="L58" s="112">
        <f t="shared" si="0"/>
        <v>0</v>
      </c>
    </row>
    <row r="59" spans="1:12" ht="33" customHeight="1">
      <c r="A59" s="120" t="s">
        <v>236</v>
      </c>
      <c r="B59" s="121" t="s">
        <v>147</v>
      </c>
      <c r="C59" s="198"/>
      <c r="D59" s="206"/>
      <c r="E59" s="206"/>
      <c r="F59" s="206"/>
      <c r="G59" s="206"/>
      <c r="H59" s="206"/>
      <c r="I59" s="207"/>
      <c r="J59" s="94" t="str">
        <f t="shared" si="8"/>
        <v/>
      </c>
      <c r="L59" s="112">
        <f t="shared" si="0"/>
        <v>0</v>
      </c>
    </row>
    <row r="60" spans="1:12" ht="38.25">
      <c r="A60" s="120" t="s">
        <v>237</v>
      </c>
      <c r="B60" s="121" t="s">
        <v>148</v>
      </c>
      <c r="C60" s="198"/>
      <c r="D60" s="206"/>
      <c r="E60" s="206"/>
      <c r="F60" s="206"/>
      <c r="G60" s="206"/>
      <c r="H60" s="206"/>
      <c r="I60" s="207"/>
      <c r="J60" s="94" t="str">
        <f t="shared" si="8"/>
        <v/>
      </c>
      <c r="L60" s="112">
        <f t="shared" si="0"/>
        <v>0</v>
      </c>
    </row>
    <row r="61" spans="1:12" ht="46.5" customHeight="1">
      <c r="A61" s="120" t="s">
        <v>238</v>
      </c>
      <c r="B61" s="121" t="s">
        <v>149</v>
      </c>
      <c r="C61" s="198"/>
      <c r="D61" s="206"/>
      <c r="E61" s="206"/>
      <c r="F61" s="206"/>
      <c r="G61" s="206"/>
      <c r="H61" s="206"/>
      <c r="I61" s="207"/>
      <c r="J61" s="94" t="str">
        <f t="shared" si="8"/>
        <v/>
      </c>
      <c r="L61" s="112">
        <f t="shared" si="0"/>
        <v>0</v>
      </c>
    </row>
    <row r="62" spans="1:12" ht="78.75" customHeight="1">
      <c r="A62" s="120" t="s">
        <v>312</v>
      </c>
      <c r="B62" s="121" t="s">
        <v>150</v>
      </c>
      <c r="C62" s="198"/>
      <c r="D62" s="206"/>
      <c r="E62" s="206"/>
      <c r="F62" s="206"/>
      <c r="G62" s="206"/>
      <c r="H62" s="206"/>
      <c r="I62" s="207"/>
      <c r="J62" s="94" t="str">
        <f t="shared" si="8"/>
        <v/>
      </c>
      <c r="L62" s="112">
        <f t="shared" si="0"/>
        <v>0</v>
      </c>
    </row>
    <row r="63" spans="1:12" s="116" customFormat="1">
      <c r="A63" s="117" t="s">
        <v>229</v>
      </c>
      <c r="B63" s="119" t="s">
        <v>493</v>
      </c>
      <c r="C63" s="198"/>
      <c r="D63" s="158"/>
      <c r="E63" s="158"/>
      <c r="F63" s="158"/>
      <c r="G63" s="158"/>
      <c r="H63" s="158"/>
      <c r="I63" s="159"/>
      <c r="J63" s="122" t="str">
        <f>IF(L63&gt;0,AVERAGE(J64:J66),"")</f>
        <v/>
      </c>
      <c r="L63" s="162">
        <f>SUM(L64:L66)</f>
        <v>0</v>
      </c>
    </row>
    <row r="64" spans="1:12">
      <c r="A64" s="120" t="s">
        <v>235</v>
      </c>
      <c r="B64" s="121" t="s">
        <v>492</v>
      </c>
      <c r="C64" s="198"/>
      <c r="D64" s="206"/>
      <c r="E64" s="206"/>
      <c r="F64" s="206"/>
      <c r="G64" s="206"/>
      <c r="H64" s="206"/>
      <c r="I64" s="207"/>
      <c r="J64" s="94" t="str">
        <f t="shared" ref="J64:J72" si="9">IF(L64&gt;0,SUM(D64:H64),"")</f>
        <v/>
      </c>
      <c r="L64" s="112">
        <f t="shared" si="0"/>
        <v>0</v>
      </c>
    </row>
    <row r="65" spans="1:12">
      <c r="A65" s="120" t="s">
        <v>236</v>
      </c>
      <c r="B65" s="121" t="s">
        <v>151</v>
      </c>
      <c r="C65" s="198"/>
      <c r="D65" s="206"/>
      <c r="E65" s="206"/>
      <c r="F65" s="206"/>
      <c r="G65" s="206"/>
      <c r="H65" s="206"/>
      <c r="I65" s="207"/>
      <c r="J65" s="94" t="str">
        <f t="shared" si="9"/>
        <v/>
      </c>
      <c r="L65" s="112">
        <f t="shared" si="0"/>
        <v>0</v>
      </c>
    </row>
    <row r="66" spans="1:12">
      <c r="A66" s="120" t="s">
        <v>237</v>
      </c>
      <c r="B66" s="121" t="s">
        <v>152</v>
      </c>
      <c r="C66" s="198"/>
      <c r="D66" s="206"/>
      <c r="E66" s="206"/>
      <c r="F66" s="206"/>
      <c r="G66" s="206"/>
      <c r="H66" s="206"/>
      <c r="I66" s="207"/>
      <c r="J66" s="94" t="str">
        <f t="shared" si="9"/>
        <v/>
      </c>
      <c r="L66" s="112">
        <f t="shared" si="0"/>
        <v>0</v>
      </c>
    </row>
    <row r="67" spans="1:12">
      <c r="A67" s="94" t="s">
        <v>230</v>
      </c>
      <c r="B67" s="119" t="s">
        <v>494</v>
      </c>
      <c r="C67" s="198"/>
      <c r="D67" s="157"/>
      <c r="E67" s="157"/>
      <c r="F67" s="157"/>
      <c r="G67" s="157"/>
      <c r="H67" s="157"/>
      <c r="I67" s="143"/>
      <c r="J67" s="153" t="str">
        <f>IF(L67&gt;0,AVERAGE(J68:J72),"")</f>
        <v/>
      </c>
      <c r="L67" s="162">
        <f>SUM(L68:L72)</f>
        <v>0</v>
      </c>
    </row>
    <row r="68" spans="1:12">
      <c r="A68" s="120" t="s">
        <v>235</v>
      </c>
      <c r="B68" s="121" t="s">
        <v>495</v>
      </c>
      <c r="C68" s="198"/>
      <c r="D68" s="206"/>
      <c r="E68" s="206"/>
      <c r="F68" s="206"/>
      <c r="G68" s="206"/>
      <c r="H68" s="206"/>
      <c r="I68" s="207"/>
      <c r="J68" s="94" t="str">
        <f t="shared" si="9"/>
        <v/>
      </c>
      <c r="L68" s="112">
        <f t="shared" si="0"/>
        <v>0</v>
      </c>
    </row>
    <row r="69" spans="1:12" ht="46.5" customHeight="1">
      <c r="A69" s="120" t="s">
        <v>236</v>
      </c>
      <c r="B69" s="121" t="s">
        <v>153</v>
      </c>
      <c r="C69" s="198"/>
      <c r="D69" s="206"/>
      <c r="E69" s="206"/>
      <c r="F69" s="206"/>
      <c r="G69" s="206"/>
      <c r="H69" s="206"/>
      <c r="I69" s="207"/>
      <c r="J69" s="94" t="str">
        <f t="shared" si="9"/>
        <v/>
      </c>
      <c r="L69" s="112">
        <f t="shared" si="0"/>
        <v>0</v>
      </c>
    </row>
    <row r="70" spans="1:12">
      <c r="A70" s="120" t="s">
        <v>237</v>
      </c>
      <c r="B70" s="121" t="s">
        <v>154</v>
      </c>
      <c r="C70" s="198"/>
      <c r="D70" s="206"/>
      <c r="E70" s="206"/>
      <c r="F70" s="206"/>
      <c r="G70" s="206"/>
      <c r="H70" s="206"/>
      <c r="I70" s="207"/>
      <c r="J70" s="94" t="str">
        <f t="shared" si="9"/>
        <v/>
      </c>
      <c r="L70" s="112">
        <f t="shared" si="0"/>
        <v>0</v>
      </c>
    </row>
    <row r="71" spans="1:12" ht="44.25" customHeight="1">
      <c r="A71" s="120" t="s">
        <v>238</v>
      </c>
      <c r="B71" s="121" t="s">
        <v>431</v>
      </c>
      <c r="C71" s="198"/>
      <c r="D71" s="206"/>
      <c r="E71" s="206"/>
      <c r="F71" s="206"/>
      <c r="G71" s="206"/>
      <c r="H71" s="206"/>
      <c r="I71" s="207"/>
      <c r="J71" s="94" t="str">
        <f t="shared" si="9"/>
        <v/>
      </c>
      <c r="L71" s="112">
        <f t="shared" ref="L71:L134" si="10">COUNT(D71:H71)</f>
        <v>0</v>
      </c>
    </row>
    <row r="72" spans="1:12" ht="33.75" customHeight="1">
      <c r="A72" s="120" t="s">
        <v>312</v>
      </c>
      <c r="B72" s="121" t="s">
        <v>155</v>
      </c>
      <c r="C72" s="198"/>
      <c r="D72" s="206"/>
      <c r="E72" s="206"/>
      <c r="F72" s="206"/>
      <c r="G72" s="206"/>
      <c r="H72" s="206"/>
      <c r="I72" s="207"/>
      <c r="J72" s="94" t="str">
        <f t="shared" si="9"/>
        <v/>
      </c>
      <c r="L72" s="112">
        <f t="shared" si="10"/>
        <v>0</v>
      </c>
    </row>
    <row r="73" spans="1:12">
      <c r="A73" s="137">
        <v>8</v>
      </c>
      <c r="B73" s="139" t="s">
        <v>485</v>
      </c>
      <c r="C73" s="198"/>
      <c r="D73" s="157"/>
      <c r="E73" s="157"/>
      <c r="F73" s="157"/>
      <c r="G73" s="157"/>
      <c r="H73" s="157"/>
      <c r="I73" s="143"/>
      <c r="J73" s="163" t="str">
        <f>IF(L73&gt;0,AVERAGE(J74:J77,J84,J87,J94,J96,J100,J104,J116,J121,J133,J150,J159,J166),"")</f>
        <v/>
      </c>
      <c r="L73" s="162">
        <f>SUM(L74:L77,L84,L87,L94,L96,L100,L104,L116,L121,L133,L150,L159,L166)</f>
        <v>0</v>
      </c>
    </row>
    <row r="74" spans="1:12" ht="30">
      <c r="A74" s="94" t="s">
        <v>227</v>
      </c>
      <c r="B74" s="118" t="s">
        <v>156</v>
      </c>
      <c r="C74" s="198"/>
      <c r="D74" s="206"/>
      <c r="E74" s="206"/>
      <c r="F74" s="206"/>
      <c r="G74" s="206"/>
      <c r="H74" s="206"/>
      <c r="I74" s="207"/>
      <c r="J74" s="94" t="str">
        <f t="shared" ref="J74:J76" si="11">IF(L74&gt;0,SUM(D74:H74),"")</f>
        <v/>
      </c>
      <c r="L74" s="112">
        <f t="shared" si="10"/>
        <v>0</v>
      </c>
    </row>
    <row r="75" spans="1:12" ht="53.25" customHeight="1">
      <c r="A75" s="94" t="s">
        <v>228</v>
      </c>
      <c r="B75" s="118" t="s">
        <v>157</v>
      </c>
      <c r="C75" s="198"/>
      <c r="D75" s="206"/>
      <c r="E75" s="206"/>
      <c r="F75" s="206"/>
      <c r="G75" s="206"/>
      <c r="H75" s="206"/>
      <c r="I75" s="207"/>
      <c r="J75" s="94" t="str">
        <f t="shared" si="11"/>
        <v/>
      </c>
      <c r="L75" s="112">
        <f t="shared" si="10"/>
        <v>0</v>
      </c>
    </row>
    <row r="76" spans="1:12">
      <c r="A76" s="94" t="s">
        <v>229</v>
      </c>
      <c r="B76" s="118" t="s">
        <v>158</v>
      </c>
      <c r="C76" s="198"/>
      <c r="D76" s="206"/>
      <c r="E76" s="206"/>
      <c r="F76" s="206"/>
      <c r="G76" s="206"/>
      <c r="H76" s="206"/>
      <c r="I76" s="207"/>
      <c r="J76" s="94" t="str">
        <f t="shared" si="11"/>
        <v/>
      </c>
      <c r="L76" s="112">
        <f t="shared" si="10"/>
        <v>0</v>
      </c>
    </row>
    <row r="77" spans="1:12">
      <c r="A77" s="94" t="s">
        <v>230</v>
      </c>
      <c r="B77" s="119" t="s">
        <v>496</v>
      </c>
      <c r="C77" s="198"/>
      <c r="D77" s="157"/>
      <c r="E77" s="157"/>
      <c r="F77" s="157"/>
      <c r="G77" s="157"/>
      <c r="H77" s="157"/>
      <c r="I77" s="143"/>
      <c r="J77" s="164" t="str">
        <f>IF(L77&gt;0,AVERAGE(J78:J83),"")</f>
        <v/>
      </c>
      <c r="L77" s="162">
        <f>SUM(L78:L83)</f>
        <v>0</v>
      </c>
    </row>
    <row r="78" spans="1:12">
      <c r="A78" s="120" t="s">
        <v>235</v>
      </c>
      <c r="B78" s="121" t="s">
        <v>497</v>
      </c>
      <c r="C78" s="198"/>
      <c r="D78" s="206"/>
      <c r="E78" s="206"/>
      <c r="F78" s="206"/>
      <c r="G78" s="206"/>
      <c r="H78" s="206"/>
      <c r="I78" s="207"/>
      <c r="J78" s="94" t="str">
        <f t="shared" ref="J78:J83" si="12">IF(L78&gt;0,SUM(D78:H78),"")</f>
        <v/>
      </c>
      <c r="L78" s="112">
        <f t="shared" si="10"/>
        <v>0</v>
      </c>
    </row>
    <row r="79" spans="1:12">
      <c r="A79" s="120" t="s">
        <v>236</v>
      </c>
      <c r="B79" s="121" t="s">
        <v>159</v>
      </c>
      <c r="C79" s="198"/>
      <c r="D79" s="206"/>
      <c r="E79" s="206"/>
      <c r="F79" s="206"/>
      <c r="G79" s="206"/>
      <c r="H79" s="206"/>
      <c r="I79" s="207"/>
      <c r="J79" s="94" t="str">
        <f t="shared" si="12"/>
        <v/>
      </c>
      <c r="L79" s="112">
        <f t="shared" si="10"/>
        <v>0</v>
      </c>
    </row>
    <row r="80" spans="1:12">
      <c r="A80" s="120" t="s">
        <v>237</v>
      </c>
      <c r="B80" s="121" t="s">
        <v>160</v>
      </c>
      <c r="C80" s="198"/>
      <c r="D80" s="206"/>
      <c r="E80" s="206"/>
      <c r="F80" s="206"/>
      <c r="G80" s="206"/>
      <c r="H80" s="206"/>
      <c r="I80" s="207"/>
      <c r="J80" s="94" t="str">
        <f t="shared" si="12"/>
        <v/>
      </c>
      <c r="L80" s="112">
        <f t="shared" si="10"/>
        <v>0</v>
      </c>
    </row>
    <row r="81" spans="1:12" ht="25.5">
      <c r="A81" s="120" t="s">
        <v>238</v>
      </c>
      <c r="B81" s="121" t="s">
        <v>161</v>
      </c>
      <c r="C81" s="198"/>
      <c r="D81" s="206"/>
      <c r="E81" s="206"/>
      <c r="F81" s="206"/>
      <c r="G81" s="206"/>
      <c r="H81" s="206"/>
      <c r="I81" s="207"/>
      <c r="J81" s="94" t="str">
        <f t="shared" si="12"/>
        <v/>
      </c>
      <c r="L81" s="112">
        <f t="shared" si="10"/>
        <v>0</v>
      </c>
    </row>
    <row r="82" spans="1:12">
      <c r="A82" s="120" t="s">
        <v>312</v>
      </c>
      <c r="B82" s="121" t="s">
        <v>162</v>
      </c>
      <c r="C82" s="198"/>
      <c r="D82" s="206"/>
      <c r="E82" s="206"/>
      <c r="F82" s="206"/>
      <c r="G82" s="206"/>
      <c r="H82" s="206"/>
      <c r="I82" s="207"/>
      <c r="J82" s="94" t="str">
        <f t="shared" si="12"/>
        <v/>
      </c>
      <c r="L82" s="112">
        <f t="shared" si="10"/>
        <v>0</v>
      </c>
    </row>
    <row r="83" spans="1:12" ht="36" customHeight="1">
      <c r="A83" s="120" t="s">
        <v>313</v>
      </c>
      <c r="B83" s="121" t="s">
        <v>163</v>
      </c>
      <c r="C83" s="198"/>
      <c r="D83" s="206"/>
      <c r="E83" s="206"/>
      <c r="F83" s="206"/>
      <c r="G83" s="206"/>
      <c r="H83" s="206"/>
      <c r="I83" s="207"/>
      <c r="J83" s="94" t="str">
        <f t="shared" si="12"/>
        <v/>
      </c>
      <c r="L83" s="112">
        <f t="shared" si="10"/>
        <v>0</v>
      </c>
    </row>
    <row r="84" spans="1:12" ht="22.5" customHeight="1">
      <c r="A84" s="94" t="s">
        <v>231</v>
      </c>
      <c r="B84" s="119" t="s">
        <v>498</v>
      </c>
      <c r="C84" s="198"/>
      <c r="D84" s="157"/>
      <c r="E84" s="157"/>
      <c r="F84" s="157"/>
      <c r="G84" s="157"/>
      <c r="H84" s="157"/>
      <c r="I84" s="143"/>
      <c r="J84" s="164" t="str">
        <f>IF(L84&gt;0,AVERAGE(J85:J86),"")</f>
        <v/>
      </c>
      <c r="L84" s="162">
        <f>SUM(L85:L86)</f>
        <v>0</v>
      </c>
    </row>
    <row r="85" spans="1:12" ht="30.75" customHeight="1">
      <c r="A85" s="120" t="s">
        <v>235</v>
      </c>
      <c r="B85" s="121" t="s">
        <v>499</v>
      </c>
      <c r="C85" s="198"/>
      <c r="D85" s="206"/>
      <c r="E85" s="206"/>
      <c r="F85" s="206"/>
      <c r="G85" s="206"/>
      <c r="H85" s="206"/>
      <c r="I85" s="207"/>
      <c r="J85" s="94" t="str">
        <f t="shared" ref="J85:J86" si="13">IF(L85&gt;0,SUM(D85:H85),"")</f>
        <v/>
      </c>
      <c r="L85" s="112">
        <f t="shared" si="10"/>
        <v>0</v>
      </c>
    </row>
    <row r="86" spans="1:12">
      <c r="A86" s="120" t="s">
        <v>236</v>
      </c>
      <c r="B86" s="121" t="s">
        <v>164</v>
      </c>
      <c r="C86" s="198"/>
      <c r="D86" s="206"/>
      <c r="E86" s="206"/>
      <c r="F86" s="206"/>
      <c r="G86" s="206"/>
      <c r="H86" s="206"/>
      <c r="I86" s="207"/>
      <c r="J86" s="94" t="str">
        <f t="shared" si="13"/>
        <v/>
      </c>
      <c r="L86" s="112">
        <f t="shared" si="10"/>
        <v>0</v>
      </c>
    </row>
    <row r="87" spans="1:12" ht="36" customHeight="1">
      <c r="A87" s="94" t="s">
        <v>232</v>
      </c>
      <c r="B87" s="119" t="s">
        <v>501</v>
      </c>
      <c r="C87" s="198"/>
      <c r="D87" s="157"/>
      <c r="E87" s="157"/>
      <c r="F87" s="157"/>
      <c r="G87" s="157"/>
      <c r="H87" s="157"/>
      <c r="I87" s="143"/>
      <c r="J87" s="164" t="str">
        <f>IF(L87&gt;0,AVERAGE(J88:J93),"")</f>
        <v/>
      </c>
      <c r="L87" s="162">
        <f>SUM(L88:L93)</f>
        <v>0</v>
      </c>
    </row>
    <row r="88" spans="1:12">
      <c r="A88" s="120" t="s">
        <v>235</v>
      </c>
      <c r="B88" s="121" t="s">
        <v>500</v>
      </c>
      <c r="C88" s="198"/>
      <c r="D88" s="206"/>
      <c r="E88" s="206"/>
      <c r="F88" s="206"/>
      <c r="G88" s="206"/>
      <c r="H88" s="206"/>
      <c r="I88" s="207"/>
      <c r="J88" s="94" t="str">
        <f t="shared" ref="J88:J93" si="14">IF(L88&gt;0,SUM(D88:H88),"")</f>
        <v/>
      </c>
      <c r="L88" s="112">
        <f t="shared" si="10"/>
        <v>0</v>
      </c>
    </row>
    <row r="89" spans="1:12">
      <c r="A89" s="120" t="s">
        <v>236</v>
      </c>
      <c r="B89" s="121" t="s">
        <v>432</v>
      </c>
      <c r="C89" s="198"/>
      <c r="D89" s="206"/>
      <c r="E89" s="206"/>
      <c r="F89" s="206"/>
      <c r="G89" s="206"/>
      <c r="H89" s="206"/>
      <c r="I89" s="207"/>
      <c r="J89" s="94" t="str">
        <f t="shared" si="14"/>
        <v/>
      </c>
      <c r="L89" s="112">
        <f t="shared" si="10"/>
        <v>0</v>
      </c>
    </row>
    <row r="90" spans="1:12" ht="34.5" customHeight="1">
      <c r="A90" s="120" t="s">
        <v>237</v>
      </c>
      <c r="B90" s="121" t="s">
        <v>433</v>
      </c>
      <c r="C90" s="198"/>
      <c r="D90" s="206"/>
      <c r="E90" s="206"/>
      <c r="F90" s="206"/>
      <c r="G90" s="206"/>
      <c r="H90" s="206"/>
      <c r="I90" s="207"/>
      <c r="J90" s="94" t="str">
        <f t="shared" si="14"/>
        <v/>
      </c>
      <c r="L90" s="112">
        <f t="shared" si="10"/>
        <v>0</v>
      </c>
    </row>
    <row r="91" spans="1:12" ht="33.75" customHeight="1">
      <c r="A91" s="120" t="s">
        <v>238</v>
      </c>
      <c r="B91" s="121" t="s">
        <v>434</v>
      </c>
      <c r="C91" s="198"/>
      <c r="D91" s="206"/>
      <c r="E91" s="206"/>
      <c r="F91" s="206"/>
      <c r="G91" s="206"/>
      <c r="H91" s="206"/>
      <c r="I91" s="207"/>
      <c r="J91" s="94" t="str">
        <f t="shared" si="14"/>
        <v/>
      </c>
      <c r="L91" s="112">
        <f t="shared" si="10"/>
        <v>0</v>
      </c>
    </row>
    <row r="92" spans="1:12">
      <c r="A92" s="120" t="s">
        <v>312</v>
      </c>
      <c r="B92" s="121" t="s">
        <v>165</v>
      </c>
      <c r="C92" s="198"/>
      <c r="D92" s="206"/>
      <c r="E92" s="206"/>
      <c r="F92" s="206"/>
      <c r="G92" s="206"/>
      <c r="H92" s="206"/>
      <c r="I92" s="207"/>
      <c r="J92" s="94" t="str">
        <f t="shared" si="14"/>
        <v/>
      </c>
      <c r="L92" s="112">
        <f t="shared" si="10"/>
        <v>0</v>
      </c>
    </row>
    <row r="93" spans="1:12">
      <c r="A93" s="120" t="s">
        <v>313</v>
      </c>
      <c r="B93" s="121" t="s">
        <v>166</v>
      </c>
      <c r="C93" s="198"/>
      <c r="D93" s="206"/>
      <c r="E93" s="206"/>
      <c r="F93" s="206"/>
      <c r="G93" s="206"/>
      <c r="H93" s="206"/>
      <c r="I93" s="207"/>
      <c r="J93" s="94" t="str">
        <f t="shared" si="14"/>
        <v/>
      </c>
      <c r="L93" s="112">
        <f t="shared" si="10"/>
        <v>0</v>
      </c>
    </row>
    <row r="94" spans="1:12">
      <c r="A94" s="94" t="s">
        <v>233</v>
      </c>
      <c r="B94" s="119" t="s">
        <v>488</v>
      </c>
      <c r="C94" s="198"/>
      <c r="D94" s="157"/>
      <c r="E94" s="157"/>
      <c r="F94" s="157"/>
      <c r="G94" s="157"/>
      <c r="H94" s="157"/>
      <c r="I94" s="143"/>
      <c r="J94" s="122" t="str">
        <f>IF(L94&gt;0,AVERAGE(J95),"")</f>
        <v/>
      </c>
      <c r="L94" s="162">
        <f>SUM(L95)</f>
        <v>0</v>
      </c>
    </row>
    <row r="95" spans="1:12" ht="30" customHeight="1">
      <c r="A95" s="120" t="s">
        <v>235</v>
      </c>
      <c r="B95" s="121" t="s">
        <v>502</v>
      </c>
      <c r="C95" s="198"/>
      <c r="D95" s="206"/>
      <c r="E95" s="206"/>
      <c r="F95" s="206"/>
      <c r="G95" s="206"/>
      <c r="H95" s="206"/>
      <c r="I95" s="207"/>
      <c r="J95" s="94" t="str">
        <f t="shared" ref="J95:J99" si="15">IF(L95&gt;0,SUM(D95:H95),"")</f>
        <v/>
      </c>
      <c r="L95" s="112">
        <f t="shared" si="10"/>
        <v>0</v>
      </c>
    </row>
    <row r="96" spans="1:12">
      <c r="A96" s="94" t="s">
        <v>234</v>
      </c>
      <c r="B96" s="119" t="s">
        <v>503</v>
      </c>
      <c r="C96" s="198"/>
      <c r="D96" s="157"/>
      <c r="E96" s="157"/>
      <c r="F96" s="157"/>
      <c r="G96" s="157"/>
      <c r="H96" s="157"/>
      <c r="I96" s="143"/>
      <c r="J96" s="122" t="str">
        <f>IF(L96&gt;0,AVERAGE(J97:J99),"")</f>
        <v/>
      </c>
      <c r="L96" s="162">
        <f>SUM(L97:L99)</f>
        <v>0</v>
      </c>
    </row>
    <row r="97" spans="1:12" ht="30.75" customHeight="1">
      <c r="A97" s="120" t="s">
        <v>235</v>
      </c>
      <c r="B97" s="121" t="s">
        <v>504</v>
      </c>
      <c r="C97" s="198"/>
      <c r="D97" s="206"/>
      <c r="E97" s="206"/>
      <c r="F97" s="206"/>
      <c r="G97" s="206"/>
      <c r="H97" s="206"/>
      <c r="I97" s="207"/>
      <c r="J97" s="94" t="str">
        <f t="shared" si="15"/>
        <v/>
      </c>
      <c r="L97" s="112">
        <f t="shared" si="10"/>
        <v>0</v>
      </c>
    </row>
    <row r="98" spans="1:12" ht="36" customHeight="1">
      <c r="A98" s="120" t="s">
        <v>236</v>
      </c>
      <c r="B98" s="121" t="s">
        <v>167</v>
      </c>
      <c r="C98" s="198"/>
      <c r="D98" s="206"/>
      <c r="E98" s="206"/>
      <c r="F98" s="206"/>
      <c r="G98" s="206"/>
      <c r="H98" s="206"/>
      <c r="I98" s="207"/>
      <c r="J98" s="94" t="str">
        <f t="shared" si="15"/>
        <v/>
      </c>
      <c r="L98" s="112">
        <f t="shared" si="10"/>
        <v>0</v>
      </c>
    </row>
    <row r="99" spans="1:12" ht="30" customHeight="1">
      <c r="A99" s="120" t="s">
        <v>237</v>
      </c>
      <c r="B99" s="121" t="s">
        <v>168</v>
      </c>
      <c r="C99" s="198"/>
      <c r="D99" s="206"/>
      <c r="E99" s="206"/>
      <c r="F99" s="206"/>
      <c r="G99" s="206"/>
      <c r="H99" s="206"/>
      <c r="I99" s="207"/>
      <c r="J99" s="94" t="str">
        <f t="shared" si="15"/>
        <v/>
      </c>
      <c r="L99" s="112">
        <f t="shared" si="10"/>
        <v>0</v>
      </c>
    </row>
    <row r="100" spans="1:12">
      <c r="A100" s="94" t="s">
        <v>235</v>
      </c>
      <c r="B100" s="119" t="s">
        <v>506</v>
      </c>
      <c r="C100" s="198"/>
      <c r="D100" s="157"/>
      <c r="E100" s="157"/>
      <c r="F100" s="157"/>
      <c r="G100" s="157"/>
      <c r="H100" s="157"/>
      <c r="I100" s="143"/>
      <c r="J100" s="122" t="str">
        <f>IF(L100&gt;0,AVERAGE(J101:J103),"")</f>
        <v/>
      </c>
      <c r="L100" s="162">
        <f>SUM(L101:L103)</f>
        <v>0</v>
      </c>
    </row>
    <row r="101" spans="1:12" ht="33.75" customHeight="1">
      <c r="A101" s="120" t="s">
        <v>235</v>
      </c>
      <c r="B101" s="121" t="s">
        <v>505</v>
      </c>
      <c r="C101" s="198"/>
      <c r="D101" s="206"/>
      <c r="E101" s="206"/>
      <c r="F101" s="206"/>
      <c r="G101" s="206"/>
      <c r="H101" s="206"/>
      <c r="I101" s="207"/>
      <c r="J101" s="94" t="str">
        <f t="shared" ref="J101:J103" si="16">IF(L101&gt;0,SUM(D101:H101),"")</f>
        <v/>
      </c>
      <c r="L101" s="112">
        <f t="shared" si="10"/>
        <v>0</v>
      </c>
    </row>
    <row r="102" spans="1:12" ht="33" customHeight="1">
      <c r="A102" s="120" t="s">
        <v>236</v>
      </c>
      <c r="B102" s="121" t="s">
        <v>169</v>
      </c>
      <c r="C102" s="198"/>
      <c r="D102" s="206"/>
      <c r="E102" s="206"/>
      <c r="F102" s="206"/>
      <c r="G102" s="206"/>
      <c r="H102" s="206"/>
      <c r="I102" s="207"/>
      <c r="J102" s="94" t="str">
        <f t="shared" si="16"/>
        <v/>
      </c>
      <c r="L102" s="112">
        <f t="shared" si="10"/>
        <v>0</v>
      </c>
    </row>
    <row r="103" spans="1:12">
      <c r="A103" s="120" t="s">
        <v>237</v>
      </c>
      <c r="B103" s="121" t="s">
        <v>170</v>
      </c>
      <c r="C103" s="198"/>
      <c r="D103" s="206"/>
      <c r="E103" s="206"/>
      <c r="F103" s="206"/>
      <c r="G103" s="206"/>
      <c r="H103" s="206"/>
      <c r="I103" s="207"/>
      <c r="J103" s="94" t="str">
        <f t="shared" si="16"/>
        <v/>
      </c>
      <c r="L103" s="112">
        <f t="shared" si="10"/>
        <v>0</v>
      </c>
    </row>
    <row r="104" spans="1:12">
      <c r="A104" s="94" t="s">
        <v>239</v>
      </c>
      <c r="B104" s="119" t="s">
        <v>532</v>
      </c>
      <c r="C104" s="198"/>
      <c r="D104" s="157"/>
      <c r="E104" s="157"/>
      <c r="F104" s="157"/>
      <c r="G104" s="157"/>
      <c r="H104" s="157"/>
      <c r="I104" s="143"/>
      <c r="J104" s="165" t="str">
        <f>IF(L104&gt;0,AVERAGE(J105:J115),"")</f>
        <v/>
      </c>
      <c r="L104" s="162">
        <f>SUM(L105:L115)</f>
        <v>0</v>
      </c>
    </row>
    <row r="105" spans="1:12">
      <c r="A105" s="120" t="s">
        <v>235</v>
      </c>
      <c r="B105" s="121" t="s">
        <v>507</v>
      </c>
      <c r="C105" s="198"/>
      <c r="D105" s="206"/>
      <c r="E105" s="206"/>
      <c r="F105" s="206"/>
      <c r="G105" s="206"/>
      <c r="H105" s="206"/>
      <c r="I105" s="207"/>
      <c r="J105" s="94" t="str">
        <f t="shared" ref="J105:J115" si="17">IF(L105&gt;0,SUM(D105:H105),"")</f>
        <v/>
      </c>
      <c r="L105" s="112">
        <f t="shared" si="10"/>
        <v>0</v>
      </c>
    </row>
    <row r="106" spans="1:12">
      <c r="A106" s="120" t="s">
        <v>236</v>
      </c>
      <c r="B106" s="121" t="s">
        <v>508</v>
      </c>
      <c r="C106" s="198"/>
      <c r="D106" s="206"/>
      <c r="E106" s="206"/>
      <c r="F106" s="206"/>
      <c r="G106" s="206"/>
      <c r="H106" s="206"/>
      <c r="I106" s="207"/>
      <c r="J106" s="94" t="str">
        <f t="shared" si="17"/>
        <v/>
      </c>
      <c r="L106" s="112">
        <f t="shared" si="10"/>
        <v>0</v>
      </c>
    </row>
    <row r="107" spans="1:12" ht="18.75" customHeight="1">
      <c r="A107" s="120" t="s">
        <v>237</v>
      </c>
      <c r="B107" s="121" t="s">
        <v>171</v>
      </c>
      <c r="C107" s="198"/>
      <c r="D107" s="206"/>
      <c r="E107" s="206"/>
      <c r="F107" s="206"/>
      <c r="G107" s="206"/>
      <c r="H107" s="206"/>
      <c r="I107" s="207"/>
      <c r="J107" s="94" t="str">
        <f t="shared" si="17"/>
        <v/>
      </c>
      <c r="L107" s="112">
        <f t="shared" si="10"/>
        <v>0</v>
      </c>
    </row>
    <row r="108" spans="1:12">
      <c r="A108" s="120" t="s">
        <v>238</v>
      </c>
      <c r="B108" s="121" t="s">
        <v>172</v>
      </c>
      <c r="C108" s="198"/>
      <c r="D108" s="206"/>
      <c r="E108" s="206"/>
      <c r="F108" s="206"/>
      <c r="G108" s="206"/>
      <c r="H108" s="206"/>
      <c r="I108" s="207"/>
      <c r="J108" s="94" t="str">
        <f t="shared" si="17"/>
        <v/>
      </c>
      <c r="L108" s="112">
        <f t="shared" si="10"/>
        <v>0</v>
      </c>
    </row>
    <row r="109" spans="1:12">
      <c r="A109" s="120" t="s">
        <v>312</v>
      </c>
      <c r="B109" s="121" t="s">
        <v>173</v>
      </c>
      <c r="C109" s="198"/>
      <c r="D109" s="206"/>
      <c r="E109" s="206"/>
      <c r="F109" s="206"/>
      <c r="G109" s="206"/>
      <c r="H109" s="206"/>
      <c r="I109" s="207"/>
      <c r="J109" s="94" t="str">
        <f t="shared" si="17"/>
        <v/>
      </c>
      <c r="L109" s="112">
        <f t="shared" si="10"/>
        <v>0</v>
      </c>
    </row>
    <row r="110" spans="1:12">
      <c r="A110" s="120" t="s">
        <v>313</v>
      </c>
      <c r="B110" s="121" t="s">
        <v>174</v>
      </c>
      <c r="C110" s="198"/>
      <c r="D110" s="206"/>
      <c r="E110" s="206"/>
      <c r="F110" s="206"/>
      <c r="G110" s="206"/>
      <c r="H110" s="206"/>
      <c r="I110" s="207"/>
      <c r="J110" s="94" t="str">
        <f t="shared" si="17"/>
        <v/>
      </c>
      <c r="L110" s="112">
        <f t="shared" si="10"/>
        <v>0</v>
      </c>
    </row>
    <row r="111" spans="1:12">
      <c r="A111" s="120" t="s">
        <v>314</v>
      </c>
      <c r="B111" s="121" t="s">
        <v>175</v>
      </c>
      <c r="C111" s="198"/>
      <c r="D111" s="206"/>
      <c r="E111" s="206"/>
      <c r="F111" s="206"/>
      <c r="G111" s="206"/>
      <c r="H111" s="206"/>
      <c r="I111" s="207"/>
      <c r="J111" s="94" t="str">
        <f t="shared" si="17"/>
        <v/>
      </c>
      <c r="L111" s="112">
        <f t="shared" si="10"/>
        <v>0</v>
      </c>
    </row>
    <row r="112" spans="1:12">
      <c r="A112" s="120" t="s">
        <v>315</v>
      </c>
      <c r="B112" s="121" t="s">
        <v>176</v>
      </c>
      <c r="C112" s="198"/>
      <c r="D112" s="206"/>
      <c r="E112" s="206"/>
      <c r="F112" s="206"/>
      <c r="G112" s="206"/>
      <c r="H112" s="206"/>
      <c r="I112" s="207"/>
      <c r="J112" s="94" t="str">
        <f t="shared" si="17"/>
        <v/>
      </c>
      <c r="L112" s="112">
        <f t="shared" si="10"/>
        <v>0</v>
      </c>
    </row>
    <row r="113" spans="1:12" ht="30" customHeight="1">
      <c r="A113" s="120" t="s">
        <v>509</v>
      </c>
      <c r="B113" s="121" t="s">
        <v>177</v>
      </c>
      <c r="C113" s="198"/>
      <c r="D113" s="206"/>
      <c r="E113" s="206"/>
      <c r="F113" s="206"/>
      <c r="G113" s="206"/>
      <c r="H113" s="206"/>
      <c r="I113" s="207"/>
      <c r="J113" s="94" t="str">
        <f t="shared" si="17"/>
        <v/>
      </c>
      <c r="L113" s="112">
        <f t="shared" si="10"/>
        <v>0</v>
      </c>
    </row>
    <row r="114" spans="1:12" ht="33.75" customHeight="1">
      <c r="A114" s="120" t="s">
        <v>510</v>
      </c>
      <c r="B114" s="121" t="s">
        <v>178</v>
      </c>
      <c r="C114" s="198"/>
      <c r="D114" s="206"/>
      <c r="E114" s="206"/>
      <c r="F114" s="206"/>
      <c r="G114" s="206"/>
      <c r="H114" s="206"/>
      <c r="I114" s="207"/>
      <c r="J114" s="94" t="str">
        <f t="shared" si="17"/>
        <v/>
      </c>
      <c r="L114" s="112">
        <f t="shared" si="10"/>
        <v>0</v>
      </c>
    </row>
    <row r="115" spans="1:12" ht="31.5" customHeight="1">
      <c r="A115" s="120" t="s">
        <v>511</v>
      </c>
      <c r="B115" s="121" t="s">
        <v>179</v>
      </c>
      <c r="C115" s="198"/>
      <c r="D115" s="206"/>
      <c r="E115" s="206"/>
      <c r="F115" s="206"/>
      <c r="G115" s="206"/>
      <c r="H115" s="206"/>
      <c r="I115" s="207"/>
      <c r="J115" s="94" t="str">
        <f t="shared" si="17"/>
        <v/>
      </c>
      <c r="L115" s="112">
        <f t="shared" si="10"/>
        <v>0</v>
      </c>
    </row>
    <row r="116" spans="1:12">
      <c r="A116" s="94" t="s">
        <v>240</v>
      </c>
      <c r="B116" s="119" t="s">
        <v>513</v>
      </c>
      <c r="C116" s="198"/>
      <c r="D116" s="157"/>
      <c r="E116" s="157"/>
      <c r="F116" s="157"/>
      <c r="G116" s="157"/>
      <c r="H116" s="157"/>
      <c r="I116" s="143"/>
      <c r="J116" s="165" t="str">
        <f>IF(L116&gt;0,AVERAGE(J117:J120),"")</f>
        <v/>
      </c>
      <c r="L116" s="162">
        <f>SUM(L117:L120)</f>
        <v>0</v>
      </c>
    </row>
    <row r="117" spans="1:12" ht="33.75" customHeight="1">
      <c r="A117" s="120" t="s">
        <v>235</v>
      </c>
      <c r="B117" s="121" t="s">
        <v>512</v>
      </c>
      <c r="C117" s="198"/>
      <c r="D117" s="206"/>
      <c r="E117" s="206"/>
      <c r="F117" s="206"/>
      <c r="G117" s="206"/>
      <c r="H117" s="206"/>
      <c r="I117" s="207"/>
      <c r="J117" s="94" t="str">
        <f t="shared" ref="J117:J120" si="18">IF(L117&gt;0,SUM(D117:H117),"")</f>
        <v/>
      </c>
      <c r="L117" s="112">
        <f t="shared" si="10"/>
        <v>0</v>
      </c>
    </row>
    <row r="118" spans="1:12" ht="32.25" customHeight="1">
      <c r="A118" s="120" t="s">
        <v>236</v>
      </c>
      <c r="B118" s="121" t="s">
        <v>487</v>
      </c>
      <c r="C118" s="198"/>
      <c r="D118" s="206"/>
      <c r="E118" s="206"/>
      <c r="F118" s="206"/>
      <c r="G118" s="206"/>
      <c r="H118" s="206"/>
      <c r="I118" s="207"/>
      <c r="J118" s="94" t="str">
        <f t="shared" si="18"/>
        <v/>
      </c>
      <c r="L118" s="112">
        <f t="shared" si="10"/>
        <v>0</v>
      </c>
    </row>
    <row r="119" spans="1:12">
      <c r="A119" s="120" t="s">
        <v>237</v>
      </c>
      <c r="B119" s="121" t="s">
        <v>180</v>
      </c>
      <c r="C119" s="198"/>
      <c r="D119" s="206"/>
      <c r="E119" s="206"/>
      <c r="F119" s="206"/>
      <c r="G119" s="206"/>
      <c r="H119" s="206"/>
      <c r="I119" s="207"/>
      <c r="J119" s="94" t="str">
        <f t="shared" si="18"/>
        <v/>
      </c>
      <c r="L119" s="112">
        <f t="shared" si="10"/>
        <v>0</v>
      </c>
    </row>
    <row r="120" spans="1:12">
      <c r="A120" s="120" t="s">
        <v>238</v>
      </c>
      <c r="B120" s="121" t="s">
        <v>181</v>
      </c>
      <c r="C120" s="198"/>
      <c r="D120" s="206"/>
      <c r="E120" s="206"/>
      <c r="F120" s="206"/>
      <c r="G120" s="206"/>
      <c r="H120" s="206"/>
      <c r="I120" s="207"/>
      <c r="J120" s="94" t="str">
        <f t="shared" si="18"/>
        <v/>
      </c>
      <c r="L120" s="112">
        <f t="shared" si="10"/>
        <v>0</v>
      </c>
    </row>
    <row r="121" spans="1:12">
      <c r="A121" s="94" t="s">
        <v>241</v>
      </c>
      <c r="B121" s="119" t="s">
        <v>514</v>
      </c>
      <c r="C121" s="198"/>
      <c r="D121" s="157"/>
      <c r="E121" s="157"/>
      <c r="F121" s="157"/>
      <c r="G121" s="157"/>
      <c r="H121" s="157"/>
      <c r="I121" s="143"/>
      <c r="J121" s="164" t="str">
        <f>IF(L121&gt;0,AVERAGE(J122:J132),"")</f>
        <v/>
      </c>
      <c r="L121" s="162">
        <f>SUM(L122:L132)</f>
        <v>0</v>
      </c>
    </row>
    <row r="122" spans="1:12">
      <c r="A122" s="120" t="s">
        <v>235</v>
      </c>
      <c r="B122" s="121" t="s">
        <v>515</v>
      </c>
      <c r="C122" s="198"/>
      <c r="D122" s="206"/>
      <c r="E122" s="206"/>
      <c r="F122" s="206"/>
      <c r="G122" s="206"/>
      <c r="H122" s="206"/>
      <c r="I122" s="208"/>
      <c r="J122" s="94" t="str">
        <f t="shared" ref="J122:J132" si="19">IF(L122&gt;0,SUM(D122:H122),"")</f>
        <v/>
      </c>
      <c r="L122" s="112">
        <f t="shared" si="10"/>
        <v>0</v>
      </c>
    </row>
    <row r="123" spans="1:12" ht="25.5">
      <c r="A123" s="120" t="s">
        <v>236</v>
      </c>
      <c r="B123" s="121" t="s">
        <v>516</v>
      </c>
      <c r="C123" s="198"/>
      <c r="D123" s="206"/>
      <c r="E123" s="206"/>
      <c r="F123" s="206"/>
      <c r="G123" s="206"/>
      <c r="H123" s="206"/>
      <c r="I123" s="208"/>
      <c r="J123" s="94" t="str">
        <f t="shared" si="19"/>
        <v/>
      </c>
      <c r="L123" s="112">
        <f t="shared" si="10"/>
        <v>0</v>
      </c>
    </row>
    <row r="124" spans="1:12">
      <c r="A124" s="120" t="s">
        <v>237</v>
      </c>
      <c r="B124" s="121" t="s">
        <v>517</v>
      </c>
      <c r="C124" s="198"/>
      <c r="D124" s="206"/>
      <c r="E124" s="206"/>
      <c r="F124" s="206"/>
      <c r="G124" s="206"/>
      <c r="H124" s="206"/>
      <c r="I124" s="208"/>
      <c r="J124" s="94" t="str">
        <f t="shared" si="19"/>
        <v/>
      </c>
      <c r="L124" s="112">
        <f t="shared" si="10"/>
        <v>0</v>
      </c>
    </row>
    <row r="125" spans="1:12" ht="42.75" customHeight="1">
      <c r="A125" s="120" t="s">
        <v>238</v>
      </c>
      <c r="B125" s="121" t="s">
        <v>518</v>
      </c>
      <c r="C125" s="198"/>
      <c r="D125" s="206"/>
      <c r="E125" s="206"/>
      <c r="F125" s="206"/>
      <c r="G125" s="206"/>
      <c r="H125" s="206"/>
      <c r="I125" s="208"/>
      <c r="J125" s="94" t="str">
        <f t="shared" si="19"/>
        <v/>
      </c>
      <c r="L125" s="112">
        <f t="shared" si="10"/>
        <v>0</v>
      </c>
    </row>
    <row r="126" spans="1:12" ht="47.25" customHeight="1">
      <c r="A126" s="120" t="s">
        <v>312</v>
      </c>
      <c r="B126" s="123" t="s">
        <v>519</v>
      </c>
      <c r="C126" s="198"/>
      <c r="D126" s="206"/>
      <c r="E126" s="206"/>
      <c r="F126" s="206"/>
      <c r="G126" s="206"/>
      <c r="H126" s="206"/>
      <c r="I126" s="208"/>
      <c r="J126" s="94" t="str">
        <f t="shared" si="19"/>
        <v/>
      </c>
      <c r="L126" s="112">
        <f t="shared" si="10"/>
        <v>0</v>
      </c>
    </row>
    <row r="127" spans="1:12" ht="35.25" customHeight="1">
      <c r="A127" s="120" t="s">
        <v>313</v>
      </c>
      <c r="B127" s="121" t="s">
        <v>520</v>
      </c>
      <c r="C127" s="198"/>
      <c r="D127" s="206"/>
      <c r="E127" s="206"/>
      <c r="F127" s="206"/>
      <c r="G127" s="206"/>
      <c r="H127" s="206"/>
      <c r="I127" s="208"/>
      <c r="J127" s="94" t="str">
        <f t="shared" si="19"/>
        <v/>
      </c>
      <c r="L127" s="112">
        <f t="shared" si="10"/>
        <v>0</v>
      </c>
    </row>
    <row r="128" spans="1:12" ht="33" customHeight="1">
      <c r="A128" s="120" t="s">
        <v>314</v>
      </c>
      <c r="B128" s="121" t="s">
        <v>521</v>
      </c>
      <c r="C128" s="198"/>
      <c r="D128" s="206"/>
      <c r="E128" s="206"/>
      <c r="F128" s="206"/>
      <c r="G128" s="206"/>
      <c r="H128" s="206"/>
      <c r="I128" s="208"/>
      <c r="J128" s="94" t="str">
        <f t="shared" si="19"/>
        <v/>
      </c>
      <c r="L128" s="112">
        <f t="shared" si="10"/>
        <v>0</v>
      </c>
    </row>
    <row r="129" spans="1:12" ht="25.5" customHeight="1">
      <c r="A129" s="120" t="s">
        <v>315</v>
      </c>
      <c r="B129" s="121" t="s">
        <v>522</v>
      </c>
      <c r="C129" s="198"/>
      <c r="D129" s="206"/>
      <c r="E129" s="206"/>
      <c r="F129" s="206"/>
      <c r="G129" s="206"/>
      <c r="H129" s="206"/>
      <c r="I129" s="208"/>
      <c r="J129" s="94" t="str">
        <f t="shared" si="19"/>
        <v/>
      </c>
      <c r="L129" s="112">
        <f t="shared" si="10"/>
        <v>0</v>
      </c>
    </row>
    <row r="130" spans="1:12" ht="46.5" customHeight="1">
      <c r="A130" s="120" t="s">
        <v>509</v>
      </c>
      <c r="B130" s="121" t="s">
        <v>523</v>
      </c>
      <c r="C130" s="198"/>
      <c r="D130" s="206"/>
      <c r="E130" s="206"/>
      <c r="F130" s="206"/>
      <c r="G130" s="206"/>
      <c r="H130" s="206"/>
      <c r="I130" s="208"/>
      <c r="J130" s="94" t="str">
        <f t="shared" si="19"/>
        <v/>
      </c>
      <c r="L130" s="112">
        <f t="shared" si="10"/>
        <v>0</v>
      </c>
    </row>
    <row r="131" spans="1:12" ht="31.5" customHeight="1">
      <c r="A131" s="120" t="s">
        <v>510</v>
      </c>
      <c r="B131" s="121" t="s">
        <v>524</v>
      </c>
      <c r="C131" s="198"/>
      <c r="D131" s="206"/>
      <c r="E131" s="206"/>
      <c r="F131" s="206"/>
      <c r="G131" s="206"/>
      <c r="H131" s="206"/>
      <c r="I131" s="208"/>
      <c r="J131" s="94" t="str">
        <f t="shared" si="19"/>
        <v/>
      </c>
      <c r="L131" s="112">
        <f t="shared" si="10"/>
        <v>0</v>
      </c>
    </row>
    <row r="132" spans="1:12" ht="86.25" customHeight="1">
      <c r="A132" s="120" t="s">
        <v>511</v>
      </c>
      <c r="B132" s="121" t="s">
        <v>525</v>
      </c>
      <c r="C132" s="198"/>
      <c r="D132" s="206"/>
      <c r="E132" s="206"/>
      <c r="F132" s="206"/>
      <c r="G132" s="206"/>
      <c r="H132" s="206"/>
      <c r="I132" s="208"/>
      <c r="J132" s="94" t="str">
        <f t="shared" si="19"/>
        <v/>
      </c>
      <c r="L132" s="112">
        <f t="shared" si="10"/>
        <v>0</v>
      </c>
    </row>
    <row r="133" spans="1:12">
      <c r="A133" s="94" t="s">
        <v>284</v>
      </c>
      <c r="B133" s="119" t="s">
        <v>526</v>
      </c>
      <c r="C133" s="198"/>
      <c r="D133" s="157"/>
      <c r="E133" s="157"/>
      <c r="F133" s="157"/>
      <c r="G133" s="157"/>
      <c r="H133" s="157"/>
      <c r="I133" s="160"/>
      <c r="J133" s="122" t="str">
        <f>IF(L133&gt;0,AVERAGE(J134:J149),"")</f>
        <v/>
      </c>
      <c r="L133" s="162">
        <f>SUM(L134:L149)</f>
        <v>0</v>
      </c>
    </row>
    <row r="134" spans="1:12" ht="21" customHeight="1">
      <c r="A134" s="120" t="s">
        <v>235</v>
      </c>
      <c r="B134" s="121" t="s">
        <v>182</v>
      </c>
      <c r="C134" s="198"/>
      <c r="D134" s="206"/>
      <c r="E134" s="206"/>
      <c r="F134" s="206"/>
      <c r="G134" s="206"/>
      <c r="H134" s="206"/>
      <c r="I134" s="207"/>
      <c r="J134" s="94" t="str">
        <f t="shared" ref="J134:J149" si="20">IF(L134&gt;0,SUM(D134:H134),"")</f>
        <v/>
      </c>
      <c r="L134" s="112">
        <f t="shared" si="10"/>
        <v>0</v>
      </c>
    </row>
    <row r="135" spans="1:12" ht="58.5" customHeight="1">
      <c r="A135" s="120" t="s">
        <v>236</v>
      </c>
      <c r="B135" s="121" t="s">
        <v>183</v>
      </c>
      <c r="C135" s="198"/>
      <c r="D135" s="206"/>
      <c r="E135" s="206"/>
      <c r="F135" s="206"/>
      <c r="G135" s="206"/>
      <c r="H135" s="206"/>
      <c r="I135" s="207"/>
      <c r="J135" s="94" t="str">
        <f t="shared" si="20"/>
        <v/>
      </c>
      <c r="L135" s="112">
        <f t="shared" ref="L135:L179" si="21">COUNT(D135:H135)</f>
        <v>0</v>
      </c>
    </row>
    <row r="136" spans="1:12" ht="39.75" customHeight="1">
      <c r="A136" s="120" t="s">
        <v>237</v>
      </c>
      <c r="B136" s="121" t="s">
        <v>417</v>
      </c>
      <c r="C136" s="198"/>
      <c r="D136" s="206"/>
      <c r="E136" s="206"/>
      <c r="F136" s="206"/>
      <c r="G136" s="206"/>
      <c r="H136" s="206"/>
      <c r="I136" s="207"/>
      <c r="J136" s="94" t="str">
        <f t="shared" si="20"/>
        <v/>
      </c>
      <c r="L136" s="112">
        <f t="shared" si="21"/>
        <v>0</v>
      </c>
    </row>
    <row r="137" spans="1:12" ht="45.75" customHeight="1">
      <c r="A137" s="120" t="s">
        <v>238</v>
      </c>
      <c r="B137" s="121" t="s">
        <v>418</v>
      </c>
      <c r="C137" s="198"/>
      <c r="D137" s="206"/>
      <c r="E137" s="206"/>
      <c r="F137" s="206"/>
      <c r="G137" s="206"/>
      <c r="H137" s="206"/>
      <c r="I137" s="207"/>
      <c r="J137" s="94" t="str">
        <f t="shared" si="20"/>
        <v/>
      </c>
      <c r="L137" s="112">
        <f t="shared" si="21"/>
        <v>0</v>
      </c>
    </row>
    <row r="138" spans="1:12" ht="36" customHeight="1">
      <c r="A138" s="120" t="s">
        <v>312</v>
      </c>
      <c r="B138" s="121" t="s">
        <v>184</v>
      </c>
      <c r="C138" s="198"/>
      <c r="D138" s="206"/>
      <c r="E138" s="206"/>
      <c r="F138" s="206"/>
      <c r="G138" s="206"/>
      <c r="H138" s="206"/>
      <c r="I138" s="207"/>
      <c r="J138" s="94" t="str">
        <f t="shared" si="20"/>
        <v/>
      </c>
      <c r="L138" s="112">
        <f t="shared" si="21"/>
        <v>0</v>
      </c>
    </row>
    <row r="139" spans="1:12" ht="45" customHeight="1">
      <c r="A139" s="120" t="s">
        <v>313</v>
      </c>
      <c r="B139" s="121" t="s">
        <v>185</v>
      </c>
      <c r="C139" s="198"/>
      <c r="D139" s="206"/>
      <c r="E139" s="206"/>
      <c r="F139" s="206"/>
      <c r="G139" s="206"/>
      <c r="H139" s="206"/>
      <c r="I139" s="207"/>
      <c r="J139" s="94" t="str">
        <f t="shared" si="20"/>
        <v/>
      </c>
      <c r="L139" s="112">
        <f t="shared" si="21"/>
        <v>0</v>
      </c>
    </row>
    <row r="140" spans="1:12" ht="33" customHeight="1">
      <c r="A140" s="120" t="s">
        <v>314</v>
      </c>
      <c r="B140" s="121" t="s">
        <v>186</v>
      </c>
      <c r="C140" s="198"/>
      <c r="D140" s="206"/>
      <c r="E140" s="206"/>
      <c r="F140" s="206"/>
      <c r="G140" s="206"/>
      <c r="H140" s="206"/>
      <c r="I140" s="207"/>
      <c r="J140" s="94" t="str">
        <f t="shared" si="20"/>
        <v/>
      </c>
      <c r="L140" s="112">
        <f t="shared" si="21"/>
        <v>0</v>
      </c>
    </row>
    <row r="141" spans="1:12" ht="33.75" customHeight="1">
      <c r="A141" s="120" t="s">
        <v>315</v>
      </c>
      <c r="B141" s="121" t="s">
        <v>187</v>
      </c>
      <c r="C141" s="198"/>
      <c r="D141" s="206"/>
      <c r="E141" s="206"/>
      <c r="F141" s="206"/>
      <c r="G141" s="206"/>
      <c r="H141" s="206"/>
      <c r="I141" s="207"/>
      <c r="J141" s="94" t="str">
        <f t="shared" si="20"/>
        <v/>
      </c>
      <c r="L141" s="112">
        <f t="shared" si="21"/>
        <v>0</v>
      </c>
    </row>
    <row r="142" spans="1:12" ht="21.75" customHeight="1">
      <c r="A142" s="120" t="s">
        <v>509</v>
      </c>
      <c r="B142" s="121" t="s">
        <v>188</v>
      </c>
      <c r="C142" s="198"/>
      <c r="D142" s="206"/>
      <c r="E142" s="206"/>
      <c r="F142" s="206"/>
      <c r="G142" s="206"/>
      <c r="H142" s="206"/>
      <c r="I142" s="207"/>
      <c r="J142" s="94" t="str">
        <f t="shared" si="20"/>
        <v/>
      </c>
      <c r="L142" s="112">
        <f t="shared" si="21"/>
        <v>0</v>
      </c>
    </row>
    <row r="143" spans="1:12">
      <c r="A143" s="120" t="s">
        <v>510</v>
      </c>
      <c r="B143" s="121" t="s">
        <v>189</v>
      </c>
      <c r="C143" s="198"/>
      <c r="D143" s="206"/>
      <c r="E143" s="206"/>
      <c r="F143" s="206"/>
      <c r="G143" s="206"/>
      <c r="H143" s="206"/>
      <c r="I143" s="207"/>
      <c r="J143" s="94" t="str">
        <f t="shared" si="20"/>
        <v/>
      </c>
      <c r="L143" s="112">
        <f t="shared" si="21"/>
        <v>0</v>
      </c>
    </row>
    <row r="144" spans="1:12" ht="18" customHeight="1">
      <c r="A144" s="120" t="s">
        <v>511</v>
      </c>
      <c r="B144" s="121" t="s">
        <v>190</v>
      </c>
      <c r="C144" s="198"/>
      <c r="D144" s="206"/>
      <c r="E144" s="206"/>
      <c r="F144" s="206"/>
      <c r="G144" s="206"/>
      <c r="H144" s="206"/>
      <c r="I144" s="207"/>
      <c r="J144" s="94" t="str">
        <f t="shared" si="20"/>
        <v/>
      </c>
      <c r="L144" s="112">
        <f t="shared" si="21"/>
        <v>0</v>
      </c>
    </row>
    <row r="145" spans="1:12" ht="23.25" customHeight="1">
      <c r="A145" s="120" t="s">
        <v>527</v>
      </c>
      <c r="B145" s="121" t="s">
        <v>435</v>
      </c>
      <c r="C145" s="198"/>
      <c r="D145" s="206"/>
      <c r="E145" s="206"/>
      <c r="F145" s="206"/>
      <c r="G145" s="206"/>
      <c r="H145" s="206"/>
      <c r="I145" s="207"/>
      <c r="J145" s="94" t="str">
        <f t="shared" si="20"/>
        <v/>
      </c>
      <c r="L145" s="112">
        <f t="shared" si="21"/>
        <v>0</v>
      </c>
    </row>
    <row r="146" spans="1:12" ht="33.75" customHeight="1">
      <c r="A146" s="120" t="s">
        <v>528</v>
      </c>
      <c r="B146" s="121" t="s">
        <v>419</v>
      </c>
      <c r="C146" s="198"/>
      <c r="D146" s="206"/>
      <c r="E146" s="206"/>
      <c r="F146" s="206"/>
      <c r="G146" s="206"/>
      <c r="H146" s="206"/>
      <c r="I146" s="207"/>
      <c r="J146" s="94" t="str">
        <f t="shared" si="20"/>
        <v/>
      </c>
      <c r="L146" s="112">
        <f t="shared" si="21"/>
        <v>0</v>
      </c>
    </row>
    <row r="147" spans="1:12" ht="23.25" customHeight="1">
      <c r="A147" s="120" t="s">
        <v>529</v>
      </c>
      <c r="B147" s="121" t="s">
        <v>191</v>
      </c>
      <c r="C147" s="198"/>
      <c r="D147" s="206"/>
      <c r="E147" s="206"/>
      <c r="F147" s="206"/>
      <c r="G147" s="206"/>
      <c r="H147" s="206"/>
      <c r="I147" s="207"/>
      <c r="J147" s="94" t="str">
        <f t="shared" si="20"/>
        <v/>
      </c>
      <c r="L147" s="112">
        <f t="shared" si="21"/>
        <v>0</v>
      </c>
    </row>
    <row r="148" spans="1:12" ht="30" customHeight="1">
      <c r="A148" s="120" t="s">
        <v>530</v>
      </c>
      <c r="B148" s="121" t="s">
        <v>192</v>
      </c>
      <c r="C148" s="198"/>
      <c r="D148" s="206"/>
      <c r="E148" s="206"/>
      <c r="F148" s="206"/>
      <c r="G148" s="206"/>
      <c r="H148" s="206"/>
      <c r="I148" s="207"/>
      <c r="J148" s="94" t="str">
        <f t="shared" si="20"/>
        <v/>
      </c>
      <c r="L148" s="112">
        <f t="shared" si="21"/>
        <v>0</v>
      </c>
    </row>
    <row r="149" spans="1:12" ht="33" customHeight="1">
      <c r="A149" s="120" t="s">
        <v>531</v>
      </c>
      <c r="B149" s="121" t="s">
        <v>193</v>
      </c>
      <c r="C149" s="198"/>
      <c r="D149" s="206"/>
      <c r="E149" s="206"/>
      <c r="F149" s="206"/>
      <c r="G149" s="206"/>
      <c r="H149" s="206"/>
      <c r="I149" s="207"/>
      <c r="J149" s="94" t="str">
        <f t="shared" si="20"/>
        <v/>
      </c>
      <c r="L149" s="112">
        <f t="shared" si="21"/>
        <v>0</v>
      </c>
    </row>
    <row r="150" spans="1:12">
      <c r="A150" s="94" t="s">
        <v>285</v>
      </c>
      <c r="B150" s="119" t="s">
        <v>194</v>
      </c>
      <c r="C150" s="198"/>
      <c r="D150" s="157"/>
      <c r="E150" s="157"/>
      <c r="F150" s="157"/>
      <c r="G150" s="157"/>
      <c r="H150" s="157"/>
      <c r="I150" s="143"/>
      <c r="J150" s="122" t="str">
        <f>IF(L150&gt;0,AVERAGE(J151:J158),"")</f>
        <v/>
      </c>
      <c r="L150" s="162">
        <f>SUM(L151:L158)</f>
        <v>0</v>
      </c>
    </row>
    <row r="151" spans="1:12" ht="33" customHeight="1">
      <c r="A151" s="120" t="s">
        <v>235</v>
      </c>
      <c r="B151" s="121" t="s">
        <v>195</v>
      </c>
      <c r="C151" s="198"/>
      <c r="D151" s="206"/>
      <c r="E151" s="206"/>
      <c r="F151" s="206"/>
      <c r="G151" s="206"/>
      <c r="H151" s="206"/>
      <c r="I151" s="207"/>
      <c r="J151" s="94" t="str">
        <f t="shared" ref="J151:J158" si="22">IF(L151&gt;0,SUM(D151:H151),"")</f>
        <v/>
      </c>
      <c r="L151" s="112">
        <f t="shared" si="21"/>
        <v>0</v>
      </c>
    </row>
    <row r="152" spans="1:12" ht="33" customHeight="1">
      <c r="A152" s="120" t="s">
        <v>236</v>
      </c>
      <c r="B152" s="121" t="s">
        <v>420</v>
      </c>
      <c r="C152" s="198"/>
      <c r="D152" s="206"/>
      <c r="E152" s="206"/>
      <c r="F152" s="206"/>
      <c r="G152" s="206"/>
      <c r="H152" s="206"/>
      <c r="I152" s="207"/>
      <c r="J152" s="94" t="str">
        <f t="shared" si="22"/>
        <v/>
      </c>
      <c r="L152" s="112">
        <f t="shared" si="21"/>
        <v>0</v>
      </c>
    </row>
    <row r="153" spans="1:12">
      <c r="A153" s="120" t="s">
        <v>237</v>
      </c>
      <c r="B153" s="121" t="s">
        <v>196</v>
      </c>
      <c r="C153" s="198"/>
      <c r="D153" s="206"/>
      <c r="E153" s="206"/>
      <c r="F153" s="206"/>
      <c r="G153" s="206"/>
      <c r="H153" s="206"/>
      <c r="I153" s="207"/>
      <c r="J153" s="94" t="str">
        <f t="shared" si="22"/>
        <v/>
      </c>
      <c r="L153" s="112">
        <f t="shared" si="21"/>
        <v>0</v>
      </c>
    </row>
    <row r="154" spans="1:12">
      <c r="A154" s="120" t="s">
        <v>238</v>
      </c>
      <c r="B154" s="121" t="s">
        <v>197</v>
      </c>
      <c r="C154" s="198"/>
      <c r="D154" s="206"/>
      <c r="E154" s="206"/>
      <c r="F154" s="206"/>
      <c r="G154" s="206"/>
      <c r="H154" s="206"/>
      <c r="I154" s="207"/>
      <c r="J154" s="94" t="str">
        <f t="shared" si="22"/>
        <v/>
      </c>
      <c r="L154" s="112">
        <f t="shared" si="21"/>
        <v>0</v>
      </c>
    </row>
    <row r="155" spans="1:12" ht="31.5" customHeight="1">
      <c r="A155" s="120" t="s">
        <v>312</v>
      </c>
      <c r="B155" s="121" t="s">
        <v>198</v>
      </c>
      <c r="C155" s="198"/>
      <c r="D155" s="206"/>
      <c r="E155" s="206"/>
      <c r="F155" s="206"/>
      <c r="G155" s="206"/>
      <c r="H155" s="206"/>
      <c r="I155" s="207"/>
      <c r="J155" s="94" t="str">
        <f t="shared" si="22"/>
        <v/>
      </c>
      <c r="L155" s="112">
        <f t="shared" si="21"/>
        <v>0</v>
      </c>
    </row>
    <row r="156" spans="1:12" ht="42.75" customHeight="1">
      <c r="A156" s="120" t="s">
        <v>313</v>
      </c>
      <c r="B156" s="121" t="s">
        <v>421</v>
      </c>
      <c r="C156" s="198"/>
      <c r="D156" s="206"/>
      <c r="E156" s="206"/>
      <c r="F156" s="206"/>
      <c r="G156" s="206"/>
      <c r="H156" s="206"/>
      <c r="I156" s="207"/>
      <c r="J156" s="94" t="str">
        <f t="shared" si="22"/>
        <v/>
      </c>
      <c r="L156" s="112">
        <f t="shared" si="21"/>
        <v>0</v>
      </c>
    </row>
    <row r="157" spans="1:12" ht="43.5" customHeight="1">
      <c r="A157" s="120" t="s">
        <v>314</v>
      </c>
      <c r="B157" s="121" t="s">
        <v>199</v>
      </c>
      <c r="C157" s="198"/>
      <c r="D157" s="206"/>
      <c r="E157" s="206"/>
      <c r="F157" s="206"/>
      <c r="G157" s="206"/>
      <c r="H157" s="206"/>
      <c r="I157" s="207"/>
      <c r="J157" s="94" t="str">
        <f t="shared" si="22"/>
        <v/>
      </c>
      <c r="L157" s="112">
        <f t="shared" si="21"/>
        <v>0</v>
      </c>
    </row>
    <row r="158" spans="1:12" ht="37.5" customHeight="1">
      <c r="A158" s="120" t="s">
        <v>315</v>
      </c>
      <c r="B158" s="121" t="s">
        <v>200</v>
      </c>
      <c r="C158" s="198"/>
      <c r="D158" s="206"/>
      <c r="E158" s="206"/>
      <c r="F158" s="206"/>
      <c r="G158" s="206"/>
      <c r="H158" s="206"/>
      <c r="I158" s="207"/>
      <c r="J158" s="94" t="str">
        <f t="shared" si="22"/>
        <v/>
      </c>
      <c r="L158" s="112">
        <f t="shared" si="21"/>
        <v>0</v>
      </c>
    </row>
    <row r="159" spans="1:12">
      <c r="A159" s="94" t="s">
        <v>286</v>
      </c>
      <c r="B159" s="119" t="s">
        <v>201</v>
      </c>
      <c r="C159" s="198"/>
      <c r="D159" s="157"/>
      <c r="E159" s="157"/>
      <c r="F159" s="157"/>
      <c r="G159" s="157"/>
      <c r="H159" s="157"/>
      <c r="I159" s="143"/>
      <c r="J159" s="164" t="str">
        <f>IF(L159&gt;0,AVERAGE(J160:J165),"")</f>
        <v/>
      </c>
      <c r="L159" s="162">
        <f>SUM(L160:L165)</f>
        <v>0</v>
      </c>
    </row>
    <row r="160" spans="1:12" ht="21.75" customHeight="1">
      <c r="A160" s="120" t="s">
        <v>235</v>
      </c>
      <c r="B160" s="121" t="s">
        <v>202</v>
      </c>
      <c r="C160" s="198"/>
      <c r="D160" s="206"/>
      <c r="E160" s="206"/>
      <c r="F160" s="206"/>
      <c r="G160" s="206"/>
      <c r="H160" s="206"/>
      <c r="I160" s="207"/>
      <c r="J160" s="94" t="str">
        <f t="shared" ref="J160:J165" si="23">IF(L160&gt;0,SUM(D160:H160),"")</f>
        <v/>
      </c>
      <c r="L160" s="112">
        <f t="shared" si="21"/>
        <v>0</v>
      </c>
    </row>
    <row r="161" spans="1:12" ht="32.25" customHeight="1">
      <c r="A161" s="120" t="s">
        <v>236</v>
      </c>
      <c r="B161" s="121" t="s">
        <v>203</v>
      </c>
      <c r="C161" s="198"/>
      <c r="D161" s="206"/>
      <c r="E161" s="206"/>
      <c r="F161" s="206"/>
      <c r="G161" s="206"/>
      <c r="H161" s="206"/>
      <c r="I161" s="207"/>
      <c r="J161" s="94" t="str">
        <f t="shared" si="23"/>
        <v/>
      </c>
      <c r="L161" s="112">
        <f t="shared" si="21"/>
        <v>0</v>
      </c>
    </row>
    <row r="162" spans="1:12" ht="21.75" customHeight="1">
      <c r="A162" s="120" t="s">
        <v>237</v>
      </c>
      <c r="B162" s="121" t="s">
        <v>204</v>
      </c>
      <c r="C162" s="198"/>
      <c r="D162" s="206"/>
      <c r="E162" s="206"/>
      <c r="F162" s="206"/>
      <c r="G162" s="206"/>
      <c r="H162" s="206"/>
      <c r="I162" s="207"/>
      <c r="J162" s="94" t="str">
        <f t="shared" si="23"/>
        <v/>
      </c>
      <c r="L162" s="112">
        <f t="shared" si="21"/>
        <v>0</v>
      </c>
    </row>
    <row r="163" spans="1:12" ht="21" customHeight="1">
      <c r="A163" s="120" t="s">
        <v>238</v>
      </c>
      <c r="B163" s="121" t="s">
        <v>205</v>
      </c>
      <c r="C163" s="198"/>
      <c r="D163" s="206"/>
      <c r="E163" s="206"/>
      <c r="F163" s="206"/>
      <c r="G163" s="206"/>
      <c r="H163" s="206"/>
      <c r="I163" s="207"/>
      <c r="J163" s="94" t="str">
        <f t="shared" si="23"/>
        <v/>
      </c>
      <c r="L163" s="112">
        <f t="shared" si="21"/>
        <v>0</v>
      </c>
    </row>
    <row r="164" spans="1:12" ht="22.5" customHeight="1">
      <c r="A164" s="120" t="s">
        <v>312</v>
      </c>
      <c r="B164" s="121" t="s">
        <v>423</v>
      </c>
      <c r="C164" s="198"/>
      <c r="D164" s="206"/>
      <c r="E164" s="206"/>
      <c r="F164" s="206"/>
      <c r="G164" s="206"/>
      <c r="H164" s="206"/>
      <c r="I164" s="207"/>
      <c r="J164" s="94" t="str">
        <f t="shared" si="23"/>
        <v/>
      </c>
      <c r="L164" s="112">
        <f t="shared" si="21"/>
        <v>0</v>
      </c>
    </row>
    <row r="165" spans="1:12" ht="23.25" customHeight="1">
      <c r="A165" s="120" t="s">
        <v>313</v>
      </c>
      <c r="B165" s="121" t="s">
        <v>422</v>
      </c>
      <c r="C165" s="198"/>
      <c r="D165" s="206"/>
      <c r="E165" s="206"/>
      <c r="F165" s="206"/>
      <c r="G165" s="206"/>
      <c r="H165" s="206"/>
      <c r="I165" s="207"/>
      <c r="J165" s="94" t="str">
        <f t="shared" si="23"/>
        <v/>
      </c>
      <c r="L165" s="112">
        <f t="shared" si="21"/>
        <v>0</v>
      </c>
    </row>
    <row r="166" spans="1:12">
      <c r="A166" s="94" t="s">
        <v>533</v>
      </c>
      <c r="B166" s="119" t="s">
        <v>206</v>
      </c>
      <c r="C166" s="198"/>
      <c r="D166" s="157"/>
      <c r="E166" s="157"/>
      <c r="F166" s="157"/>
      <c r="G166" s="157"/>
      <c r="H166" s="157"/>
      <c r="I166" s="143"/>
      <c r="J166" s="164" t="str">
        <f>IF(L166&gt;0,AVERAGE(J167:J172),"")</f>
        <v/>
      </c>
      <c r="L166" s="162">
        <f>SUM(L167:L172)</f>
        <v>0</v>
      </c>
    </row>
    <row r="167" spans="1:12" ht="21" customHeight="1">
      <c r="A167" s="120" t="s">
        <v>235</v>
      </c>
      <c r="B167" s="121" t="s">
        <v>207</v>
      </c>
      <c r="C167" s="198"/>
      <c r="D167" s="206"/>
      <c r="E167" s="206"/>
      <c r="F167" s="206"/>
      <c r="G167" s="206"/>
      <c r="H167" s="206"/>
      <c r="I167" s="207"/>
      <c r="J167" s="94" t="str">
        <f t="shared" ref="J167:J172" si="24">IF(L167&gt;0,SUM(D167:H167),"")</f>
        <v/>
      </c>
      <c r="L167" s="112">
        <f t="shared" si="21"/>
        <v>0</v>
      </c>
    </row>
    <row r="168" spans="1:12" ht="22.5" customHeight="1">
      <c r="A168" s="120" t="s">
        <v>236</v>
      </c>
      <c r="B168" s="121" t="s">
        <v>208</v>
      </c>
      <c r="C168" s="198"/>
      <c r="D168" s="206"/>
      <c r="E168" s="206"/>
      <c r="F168" s="206"/>
      <c r="G168" s="206"/>
      <c r="H168" s="206"/>
      <c r="I168" s="207"/>
      <c r="J168" s="94" t="str">
        <f t="shared" si="24"/>
        <v/>
      </c>
      <c r="L168" s="112">
        <f t="shared" si="21"/>
        <v>0</v>
      </c>
    </row>
    <row r="169" spans="1:12" ht="18.75" customHeight="1">
      <c r="A169" s="120" t="s">
        <v>237</v>
      </c>
      <c r="B169" s="121" t="s">
        <v>209</v>
      </c>
      <c r="C169" s="198"/>
      <c r="D169" s="206"/>
      <c r="E169" s="206"/>
      <c r="F169" s="206"/>
      <c r="G169" s="206"/>
      <c r="H169" s="206"/>
      <c r="I169" s="207"/>
      <c r="J169" s="94" t="str">
        <f t="shared" si="24"/>
        <v/>
      </c>
      <c r="L169" s="112">
        <f t="shared" si="21"/>
        <v>0</v>
      </c>
    </row>
    <row r="170" spans="1:12" ht="21.75" customHeight="1">
      <c r="A170" s="120" t="s">
        <v>238</v>
      </c>
      <c r="B170" s="121" t="s">
        <v>210</v>
      </c>
      <c r="C170" s="198"/>
      <c r="D170" s="206"/>
      <c r="E170" s="206"/>
      <c r="F170" s="206"/>
      <c r="G170" s="206"/>
      <c r="H170" s="206"/>
      <c r="I170" s="207"/>
      <c r="J170" s="94" t="str">
        <f t="shared" si="24"/>
        <v/>
      </c>
      <c r="L170" s="112">
        <f t="shared" si="21"/>
        <v>0</v>
      </c>
    </row>
    <row r="171" spans="1:12" ht="18" customHeight="1">
      <c r="A171" s="120" t="s">
        <v>312</v>
      </c>
      <c r="B171" s="121" t="s">
        <v>211</v>
      </c>
      <c r="C171" s="198"/>
      <c r="D171" s="206"/>
      <c r="E171" s="206"/>
      <c r="F171" s="206"/>
      <c r="G171" s="206"/>
      <c r="H171" s="206"/>
      <c r="I171" s="207"/>
      <c r="J171" s="94" t="str">
        <f t="shared" si="24"/>
        <v/>
      </c>
      <c r="L171" s="112">
        <f t="shared" si="21"/>
        <v>0</v>
      </c>
    </row>
    <row r="172" spans="1:12" ht="33" customHeight="1">
      <c r="A172" s="120" t="s">
        <v>313</v>
      </c>
      <c r="B172" s="121" t="s">
        <v>212</v>
      </c>
      <c r="C172" s="198"/>
      <c r="D172" s="206"/>
      <c r="E172" s="206"/>
      <c r="F172" s="206"/>
      <c r="G172" s="206"/>
      <c r="H172" s="206"/>
      <c r="I172" s="207"/>
      <c r="J172" s="94" t="str">
        <f t="shared" si="24"/>
        <v/>
      </c>
      <c r="L172" s="112">
        <f t="shared" si="21"/>
        <v>0</v>
      </c>
    </row>
    <row r="173" spans="1:12">
      <c r="A173" s="137">
        <v>9</v>
      </c>
      <c r="B173" s="139" t="s">
        <v>486</v>
      </c>
      <c r="C173" s="198"/>
      <c r="D173" s="157"/>
      <c r="E173" s="157"/>
      <c r="F173" s="157"/>
      <c r="G173" s="157"/>
      <c r="H173" s="157"/>
      <c r="I173" s="143"/>
      <c r="J173" s="163" t="str">
        <f>IF(L173&gt;0,AVERAGE(J174:J179),"")</f>
        <v/>
      </c>
      <c r="L173" s="162">
        <f>SUM(L174:L179)</f>
        <v>0</v>
      </c>
    </row>
    <row r="174" spans="1:12" ht="52.5" customHeight="1">
      <c r="A174" s="94" t="s">
        <v>227</v>
      </c>
      <c r="B174" s="118" t="s">
        <v>213</v>
      </c>
      <c r="C174" s="198"/>
      <c r="D174" s="206"/>
      <c r="E174" s="206"/>
      <c r="F174" s="206"/>
      <c r="G174" s="206"/>
      <c r="H174" s="206"/>
      <c r="I174" s="207"/>
      <c r="J174" s="94" t="str">
        <f>IF(L174&gt;0,SUM(D174:H174),"")</f>
        <v/>
      </c>
      <c r="L174" s="112">
        <f t="shared" si="21"/>
        <v>0</v>
      </c>
    </row>
    <row r="175" spans="1:12" ht="22.5" customHeight="1">
      <c r="A175" s="94" t="s">
        <v>228</v>
      </c>
      <c r="B175" s="118" t="s">
        <v>214</v>
      </c>
      <c r="C175" s="198"/>
      <c r="D175" s="206"/>
      <c r="E175" s="206"/>
      <c r="F175" s="206"/>
      <c r="G175" s="206"/>
      <c r="H175" s="206"/>
      <c r="I175" s="207"/>
      <c r="J175" s="94" t="str">
        <f t="shared" ref="J175:J179" si="25">IF(L175&gt;0,SUM(D175:H175),"")</f>
        <v/>
      </c>
      <c r="L175" s="112">
        <f t="shared" si="21"/>
        <v>0</v>
      </c>
    </row>
    <row r="176" spans="1:12" ht="30">
      <c r="A176" s="94" t="s">
        <v>229</v>
      </c>
      <c r="B176" s="118" t="s">
        <v>215</v>
      </c>
      <c r="C176" s="198"/>
      <c r="D176" s="206"/>
      <c r="E176" s="206"/>
      <c r="F176" s="206"/>
      <c r="G176" s="206"/>
      <c r="H176" s="206"/>
      <c r="I176" s="207"/>
      <c r="J176" s="94" t="str">
        <f t="shared" si="25"/>
        <v/>
      </c>
      <c r="L176" s="112">
        <f t="shared" si="21"/>
        <v>0</v>
      </c>
    </row>
    <row r="177" spans="1:12" ht="21.75" customHeight="1">
      <c r="A177" s="94" t="s">
        <v>230</v>
      </c>
      <c r="B177" s="118" t="s">
        <v>216</v>
      </c>
      <c r="C177" s="198"/>
      <c r="D177" s="206"/>
      <c r="E177" s="206"/>
      <c r="F177" s="206"/>
      <c r="G177" s="206"/>
      <c r="H177" s="206"/>
      <c r="I177" s="207"/>
      <c r="J177" s="94" t="str">
        <f t="shared" si="25"/>
        <v/>
      </c>
      <c r="L177" s="112">
        <f t="shared" si="21"/>
        <v>0</v>
      </c>
    </row>
    <row r="178" spans="1:12" ht="22.5" customHeight="1">
      <c r="A178" s="94" t="s">
        <v>231</v>
      </c>
      <c r="B178" s="118" t="s">
        <v>217</v>
      </c>
      <c r="C178" s="198"/>
      <c r="D178" s="206"/>
      <c r="E178" s="206"/>
      <c r="F178" s="206"/>
      <c r="G178" s="206"/>
      <c r="H178" s="206"/>
      <c r="I178" s="207"/>
      <c r="J178" s="94" t="str">
        <f t="shared" si="25"/>
        <v/>
      </c>
      <c r="L178" s="112">
        <f t="shared" si="21"/>
        <v>0</v>
      </c>
    </row>
    <row r="179" spans="1:12" ht="53.25" customHeight="1">
      <c r="A179" s="94" t="s">
        <v>232</v>
      </c>
      <c r="B179" s="118" t="s">
        <v>218</v>
      </c>
      <c r="C179" s="198"/>
      <c r="D179" s="206"/>
      <c r="E179" s="206"/>
      <c r="F179" s="206"/>
      <c r="G179" s="206"/>
      <c r="H179" s="206"/>
      <c r="I179" s="207"/>
      <c r="J179" s="94" t="str">
        <f t="shared" si="25"/>
        <v/>
      </c>
      <c r="L179" s="112">
        <f t="shared" si="21"/>
        <v>0</v>
      </c>
    </row>
    <row r="180" spans="1:12">
      <c r="B180" s="108"/>
      <c r="I180" s="24" t="s">
        <v>542</v>
      </c>
      <c r="J180" s="170" t="e">
        <f>AVERAGE(J6,J15,J20,J36,J41,J48,J54,J73,J173)</f>
        <v>#DIV/0!</v>
      </c>
    </row>
    <row r="182" spans="1:12" customFormat="1">
      <c r="A182" s="114"/>
      <c r="B182" s="3"/>
      <c r="C182" s="4"/>
      <c r="D182" s="4"/>
      <c r="L182" s="22"/>
    </row>
    <row r="183" spans="1:12">
      <c r="B183" s="3"/>
    </row>
  </sheetData>
  <sheetProtection password="CF63" sheet="1" objects="1" scenarios="1"/>
  <mergeCells count="1">
    <mergeCell ref="C6:C179"/>
  </mergeCells>
  <hyperlinks>
    <hyperlink ref="B2" r:id="rId1" display="https://rai.net.in/images/SCAI-SOPs.pdf "/>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sheetPr>
    <tabColor theme="6" tint="0.79998168889431442"/>
  </sheetPr>
  <dimension ref="A1:M36"/>
  <sheetViews>
    <sheetView showGridLines="0" zoomScale="80" zoomScaleNormal="80" workbookViewId="0">
      <selection activeCell="E10" sqref="E10"/>
    </sheetView>
  </sheetViews>
  <sheetFormatPr defaultRowHeight="15"/>
  <cols>
    <col min="1" max="1" width="9.140625" style="23"/>
    <col min="2" max="2" width="75.7109375" customWidth="1"/>
    <col min="3" max="3" width="11" style="4" customWidth="1"/>
    <col min="4" max="4" width="13.7109375" style="4" bestFit="1" customWidth="1"/>
    <col min="10" max="10" width="29.85546875" customWidth="1"/>
    <col min="13" max="13" width="0" style="18" hidden="1" customWidth="1"/>
  </cols>
  <sheetData>
    <row r="1" spans="1:13">
      <c r="A1" s="189" t="s">
        <v>548</v>
      </c>
    </row>
    <row r="3" spans="1:13">
      <c r="C3" s="1"/>
      <c r="D3" s="1"/>
      <c r="J3" s="1"/>
      <c r="K3" s="1"/>
    </row>
    <row r="4" spans="1:13" s="14" customFormat="1">
      <c r="C4" s="87"/>
      <c r="D4" s="87"/>
      <c r="E4" s="73" t="s">
        <v>467</v>
      </c>
      <c r="F4" s="73"/>
      <c r="G4" s="73"/>
      <c r="H4" s="73"/>
      <c r="I4" s="73"/>
      <c r="J4" s="85"/>
      <c r="K4" s="85"/>
      <c r="M4" s="22"/>
    </row>
    <row r="5" spans="1:13" s="1" customFormat="1" ht="35.1" customHeight="1">
      <c r="A5" s="80"/>
      <c r="B5" s="75" t="s">
        <v>10</v>
      </c>
      <c r="C5" s="77" t="s">
        <v>547</v>
      </c>
      <c r="D5" s="182" t="s">
        <v>544</v>
      </c>
      <c r="E5" s="74">
        <v>0</v>
      </c>
      <c r="F5" s="74">
        <v>1</v>
      </c>
      <c r="G5" s="74">
        <v>2</v>
      </c>
      <c r="H5" s="74">
        <v>3</v>
      </c>
      <c r="I5" s="74">
        <v>4</v>
      </c>
      <c r="J5" s="78" t="s">
        <v>415</v>
      </c>
      <c r="K5" s="79" t="s">
        <v>416</v>
      </c>
      <c r="M5" s="19"/>
    </row>
    <row r="6" spans="1:13" s="1" customFormat="1" ht="46.5" customHeight="1">
      <c r="A6" s="124">
        <v>1</v>
      </c>
      <c r="B6" s="125" t="s">
        <v>404</v>
      </c>
      <c r="C6" s="190" t="s">
        <v>412</v>
      </c>
      <c r="D6" s="154"/>
      <c r="E6" s="149"/>
      <c r="F6" s="149"/>
      <c r="G6" s="149"/>
      <c r="H6" s="149"/>
      <c r="I6" s="149"/>
      <c r="J6" s="142"/>
      <c r="K6" s="173" t="str">
        <f>IF(M6&gt;0,AVERAGE(K7:K8),"")</f>
        <v/>
      </c>
      <c r="M6" s="172">
        <f>SUM(M7:M8)</f>
        <v>0</v>
      </c>
    </row>
    <row r="7" spans="1:13" s="1" customFormat="1" ht="20.100000000000001" customHeight="1">
      <c r="A7" s="89" t="s">
        <v>227</v>
      </c>
      <c r="B7" s="90" t="s">
        <v>4</v>
      </c>
      <c r="C7" s="191"/>
      <c r="D7" s="154"/>
      <c r="E7" s="202"/>
      <c r="F7" s="202"/>
      <c r="G7" s="202"/>
      <c r="H7" s="202"/>
      <c r="I7" s="202"/>
      <c r="J7" s="99"/>
      <c r="K7" s="89" t="str">
        <f t="shared" ref="K7:K9" si="0">IF(M7&gt;0,SUM(E7:I7),"")</f>
        <v/>
      </c>
      <c r="M7" s="19">
        <f>COUNT(E7:I7)</f>
        <v>0</v>
      </c>
    </row>
    <row r="8" spans="1:13" s="1" customFormat="1" ht="20.100000000000001" customHeight="1">
      <c r="A8" s="89" t="s">
        <v>228</v>
      </c>
      <c r="B8" s="90" t="s">
        <v>5</v>
      </c>
      <c r="C8" s="192"/>
      <c r="D8" s="154"/>
      <c r="E8" s="202"/>
      <c r="F8" s="202"/>
      <c r="G8" s="202"/>
      <c r="H8" s="202"/>
      <c r="I8" s="202"/>
      <c r="J8" s="99"/>
      <c r="K8" s="89" t="str">
        <f t="shared" si="0"/>
        <v/>
      </c>
      <c r="M8" s="19">
        <f>COUNT(E8:I8)</f>
        <v>0</v>
      </c>
    </row>
    <row r="9" spans="1:13" s="1" customFormat="1" ht="35.1" customHeight="1">
      <c r="A9" s="124">
        <v>2</v>
      </c>
      <c r="B9" s="125" t="s">
        <v>37</v>
      </c>
      <c r="C9" s="39" t="s">
        <v>413</v>
      </c>
      <c r="D9" s="142"/>
      <c r="E9" s="202"/>
      <c r="F9" s="202"/>
      <c r="G9" s="202"/>
      <c r="H9" s="202"/>
      <c r="I9" s="202"/>
      <c r="J9" s="99"/>
      <c r="K9" s="168" t="str">
        <f t="shared" si="0"/>
        <v/>
      </c>
      <c r="M9" s="19">
        <f>COUNT(E9:I9)</f>
        <v>0</v>
      </c>
    </row>
    <row r="10" spans="1:13" s="1" customFormat="1" ht="20.100000000000001" customHeight="1">
      <c r="A10" s="124">
        <v>3</v>
      </c>
      <c r="B10" s="125" t="s">
        <v>102</v>
      </c>
      <c r="C10" s="190" t="s">
        <v>481</v>
      </c>
      <c r="D10" s="154"/>
      <c r="E10" s="149"/>
      <c r="F10" s="149"/>
      <c r="G10" s="149"/>
      <c r="H10" s="149"/>
      <c r="I10" s="149"/>
      <c r="J10" s="142"/>
      <c r="K10" s="168" t="str">
        <f>IF(M10&gt;0,AVERAGE(K11:K18),"")</f>
        <v/>
      </c>
      <c r="M10" s="172">
        <f>SUM(M11:M18)</f>
        <v>0</v>
      </c>
    </row>
    <row r="11" spans="1:13" s="1" customFormat="1" ht="49.5" customHeight="1">
      <c r="A11" s="89" t="s">
        <v>227</v>
      </c>
      <c r="B11" s="90" t="s">
        <v>8</v>
      </c>
      <c r="C11" s="191"/>
      <c r="D11" s="154"/>
      <c r="E11" s="202"/>
      <c r="F11" s="202"/>
      <c r="G11" s="202"/>
      <c r="H11" s="202"/>
      <c r="I11" s="202"/>
      <c r="J11" s="99"/>
      <c r="K11" s="89" t="str">
        <f t="shared" ref="K11:K18" si="1">IF(M11&gt;0,SUM(E11:I11),"")</f>
        <v/>
      </c>
      <c r="M11" s="19">
        <f t="shared" ref="M11:M18" si="2">COUNT(E11:I11)</f>
        <v>0</v>
      </c>
    </row>
    <row r="12" spans="1:13" s="1" customFormat="1" ht="20.100000000000001" customHeight="1">
      <c r="A12" s="89" t="s">
        <v>228</v>
      </c>
      <c r="B12" s="90" t="s">
        <v>6</v>
      </c>
      <c r="C12" s="191"/>
      <c r="D12" s="154"/>
      <c r="E12" s="202"/>
      <c r="F12" s="202"/>
      <c r="G12" s="202"/>
      <c r="H12" s="202"/>
      <c r="I12" s="202"/>
      <c r="J12" s="99"/>
      <c r="K12" s="89" t="str">
        <f t="shared" si="1"/>
        <v/>
      </c>
      <c r="M12" s="19">
        <f t="shared" si="2"/>
        <v>0</v>
      </c>
    </row>
    <row r="13" spans="1:13" s="1" customFormat="1" ht="20.100000000000001" customHeight="1">
      <c r="A13" s="89" t="s">
        <v>229</v>
      </c>
      <c r="B13" s="90" t="s">
        <v>98</v>
      </c>
      <c r="C13" s="191"/>
      <c r="D13" s="154"/>
      <c r="E13" s="202"/>
      <c r="F13" s="202"/>
      <c r="G13" s="202"/>
      <c r="H13" s="202"/>
      <c r="I13" s="202"/>
      <c r="J13" s="99"/>
      <c r="K13" s="89" t="str">
        <f t="shared" si="1"/>
        <v/>
      </c>
      <c r="M13" s="19">
        <f t="shared" si="2"/>
        <v>0</v>
      </c>
    </row>
    <row r="14" spans="1:13" s="1" customFormat="1" ht="20.100000000000001" customHeight="1">
      <c r="A14" s="89" t="s">
        <v>230</v>
      </c>
      <c r="B14" s="90" t="s">
        <v>7</v>
      </c>
      <c r="C14" s="191"/>
      <c r="D14" s="154"/>
      <c r="E14" s="202"/>
      <c r="F14" s="202"/>
      <c r="G14" s="202"/>
      <c r="H14" s="202"/>
      <c r="I14" s="202"/>
      <c r="J14" s="99"/>
      <c r="K14" s="89" t="str">
        <f t="shared" si="1"/>
        <v/>
      </c>
      <c r="M14" s="19">
        <f t="shared" si="2"/>
        <v>0</v>
      </c>
    </row>
    <row r="15" spans="1:13" s="1" customFormat="1" ht="35.1" customHeight="1">
      <c r="A15" s="89" t="s">
        <v>231</v>
      </c>
      <c r="B15" s="90" t="s">
        <v>9</v>
      </c>
      <c r="C15" s="191"/>
      <c r="D15" s="154"/>
      <c r="E15" s="202"/>
      <c r="F15" s="202"/>
      <c r="G15" s="202"/>
      <c r="H15" s="202"/>
      <c r="I15" s="202"/>
      <c r="J15" s="207"/>
      <c r="K15" s="89" t="str">
        <f t="shared" si="1"/>
        <v/>
      </c>
      <c r="M15" s="19">
        <f t="shared" si="2"/>
        <v>0</v>
      </c>
    </row>
    <row r="16" spans="1:13" s="1" customFormat="1" ht="20.100000000000001" customHeight="1">
      <c r="A16" s="89" t="s">
        <v>232</v>
      </c>
      <c r="B16" s="97" t="s">
        <v>407</v>
      </c>
      <c r="C16" s="191"/>
      <c r="D16" s="154"/>
      <c r="E16" s="204"/>
      <c r="F16" s="202"/>
      <c r="G16" s="202"/>
      <c r="H16" s="202"/>
      <c r="I16" s="202"/>
      <c r="J16" s="207"/>
      <c r="K16" s="89" t="str">
        <f t="shared" si="1"/>
        <v/>
      </c>
      <c r="M16" s="19">
        <f t="shared" si="2"/>
        <v>0</v>
      </c>
    </row>
    <row r="17" spans="1:13" s="66" customFormat="1" ht="51.75" customHeight="1">
      <c r="A17" s="98" t="s">
        <v>233</v>
      </c>
      <c r="B17" s="95" t="s">
        <v>358</v>
      </c>
      <c r="C17" s="191"/>
      <c r="D17" s="154"/>
      <c r="E17" s="209"/>
      <c r="F17" s="210"/>
      <c r="G17" s="210"/>
      <c r="H17" s="210"/>
      <c r="I17" s="210"/>
      <c r="J17" s="207"/>
      <c r="K17" s="89" t="str">
        <f t="shared" si="1"/>
        <v/>
      </c>
      <c r="M17" s="19">
        <f t="shared" si="2"/>
        <v>0</v>
      </c>
    </row>
    <row r="18" spans="1:13" ht="45">
      <c r="A18" s="94" t="s">
        <v>234</v>
      </c>
      <c r="B18" s="96" t="s">
        <v>82</v>
      </c>
      <c r="C18" s="192"/>
      <c r="D18" s="171" t="s">
        <v>543</v>
      </c>
      <c r="E18" s="202"/>
      <c r="F18" s="204"/>
      <c r="G18" s="204"/>
      <c r="H18" s="204"/>
      <c r="I18" s="204"/>
      <c r="J18" s="207"/>
      <c r="K18" s="89" t="str">
        <f t="shared" si="1"/>
        <v/>
      </c>
      <c r="M18" s="19">
        <f t="shared" si="2"/>
        <v>0</v>
      </c>
    </row>
    <row r="19" spans="1:13">
      <c r="A19" s="22"/>
      <c r="C19" s="68"/>
      <c r="D19" s="68"/>
      <c r="E19" s="1"/>
      <c r="J19" s="24" t="s">
        <v>542</v>
      </c>
      <c r="K19" s="169" t="e">
        <f>AVERAGE(K6,K9,K10)</f>
        <v>#DIV/0!</v>
      </c>
    </row>
    <row r="20" spans="1:13">
      <c r="B20" s="7"/>
      <c r="C20" s="68"/>
      <c r="D20" s="68"/>
      <c r="E20" s="1"/>
    </row>
    <row r="21" spans="1:13" s="1" customFormat="1" ht="15" customHeight="1">
      <c r="A21" s="20"/>
      <c r="B21" s="3" t="s">
        <v>33</v>
      </c>
      <c r="C21" s="68"/>
      <c r="D21" s="68"/>
      <c r="J21"/>
      <c r="K21"/>
      <c r="M21" s="19"/>
    </row>
    <row r="22" spans="1:13" s="1" customFormat="1" ht="15.95" customHeight="1">
      <c r="A22" s="20"/>
      <c r="B22" s="3"/>
      <c r="C22" s="68"/>
      <c r="D22" s="68"/>
      <c r="J22"/>
      <c r="K22"/>
      <c r="M22" s="19"/>
    </row>
    <row r="23" spans="1:13" s="1" customFormat="1" ht="15.95" customHeight="1">
      <c r="A23" s="20"/>
      <c r="C23" s="68"/>
      <c r="D23" s="68"/>
      <c r="J23"/>
      <c r="K23"/>
      <c r="M23" s="19"/>
    </row>
    <row r="24" spans="1:13" s="1" customFormat="1" ht="15.95" customHeight="1">
      <c r="A24" s="20"/>
      <c r="C24" s="68"/>
      <c r="D24" s="68"/>
      <c r="J24"/>
      <c r="K24"/>
      <c r="M24" s="19"/>
    </row>
    <row r="25" spans="1:13" s="1" customFormat="1" ht="15.95" customHeight="1">
      <c r="A25" s="20"/>
      <c r="C25" s="68"/>
      <c r="D25" s="68"/>
      <c r="J25"/>
      <c r="K25"/>
      <c r="M25" s="19"/>
    </row>
    <row r="26" spans="1:13" s="1" customFormat="1" ht="15.95" customHeight="1">
      <c r="A26" s="20"/>
      <c r="C26" s="68"/>
      <c r="D26" s="68"/>
      <c r="J26"/>
      <c r="K26"/>
      <c r="M26" s="19"/>
    </row>
    <row r="27" spans="1:13" s="1" customFormat="1" ht="15.95" customHeight="1">
      <c r="A27" s="20"/>
      <c r="C27" s="68"/>
      <c r="D27" s="68"/>
      <c r="J27"/>
      <c r="K27"/>
      <c r="M27" s="19"/>
    </row>
    <row r="28" spans="1:13" s="1" customFormat="1" ht="15.95" customHeight="1">
      <c r="A28" s="20"/>
      <c r="C28" s="68"/>
      <c r="D28" s="68"/>
      <c r="J28"/>
      <c r="K28"/>
      <c r="M28" s="19"/>
    </row>
    <row r="29" spans="1:13" s="1" customFormat="1" ht="15.95" customHeight="1">
      <c r="A29" s="20"/>
      <c r="C29" s="68"/>
      <c r="D29" s="68"/>
      <c r="J29"/>
      <c r="K29"/>
      <c r="M29" s="19"/>
    </row>
    <row r="30" spans="1:13" s="1" customFormat="1" ht="15.95" customHeight="1">
      <c r="A30" s="20"/>
      <c r="C30" s="68"/>
      <c r="D30" s="68"/>
      <c r="J30"/>
      <c r="K30"/>
      <c r="M30" s="19"/>
    </row>
    <row r="31" spans="1:13" s="1" customFormat="1" ht="15.95" customHeight="1">
      <c r="A31" s="20"/>
      <c r="C31" s="68"/>
      <c r="D31" s="68"/>
      <c r="J31"/>
      <c r="K31"/>
      <c r="M31" s="19"/>
    </row>
    <row r="32" spans="1:13" s="1" customFormat="1" ht="15.95" customHeight="1">
      <c r="A32" s="20"/>
      <c r="C32" s="68"/>
      <c r="D32" s="68"/>
      <c r="J32"/>
      <c r="K32"/>
      <c r="M32" s="19"/>
    </row>
    <row r="33" spans="1:13" s="1" customFormat="1" ht="15.95" customHeight="1">
      <c r="A33" s="20"/>
      <c r="C33" s="4"/>
      <c r="D33" s="4"/>
      <c r="J33"/>
      <c r="K33"/>
      <c r="M33" s="19"/>
    </row>
    <row r="34" spans="1:13" s="1" customFormat="1" ht="15.95" customHeight="1">
      <c r="A34" s="20"/>
      <c r="C34" s="4"/>
      <c r="D34" s="4"/>
      <c r="J34"/>
      <c r="K34"/>
      <c r="M34" s="19"/>
    </row>
    <row r="35" spans="1:13" ht="15.95" customHeight="1"/>
    <row r="36" spans="1:13" ht="15.95" customHeight="1"/>
  </sheetData>
  <sheetProtection password="CFA3" sheet="1" objects="1" scenarios="1"/>
  <mergeCells count="2">
    <mergeCell ref="C10:C18"/>
    <mergeCell ref="C6:C8"/>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sheetPr>
    <tabColor theme="6" tint="0.79998168889431442"/>
  </sheetPr>
  <dimension ref="A1:M48"/>
  <sheetViews>
    <sheetView showGridLines="0" zoomScale="80" zoomScaleNormal="80" workbookViewId="0">
      <selection activeCell="D32" sqref="D32"/>
    </sheetView>
  </sheetViews>
  <sheetFormatPr defaultRowHeight="15"/>
  <cols>
    <col min="1" max="1" width="9.140625" style="22"/>
    <col min="2" max="2" width="75.7109375" customWidth="1"/>
    <col min="3" max="3" width="30.85546875" style="4" customWidth="1"/>
    <col min="4" max="4" width="20.42578125" style="4" customWidth="1"/>
    <col min="10" max="10" width="29.85546875" customWidth="1"/>
    <col min="12" max="12" width="3.42578125" customWidth="1"/>
    <col min="13" max="13" width="0" style="22" hidden="1" customWidth="1"/>
  </cols>
  <sheetData>
    <row r="1" spans="1:13">
      <c r="A1" s="189" t="s">
        <v>548</v>
      </c>
    </row>
    <row r="3" spans="1:13">
      <c r="C3" s="1"/>
      <c r="D3" s="1"/>
      <c r="J3" s="1"/>
      <c r="K3" s="1"/>
    </row>
    <row r="4" spans="1:13">
      <c r="C4" s="87"/>
      <c r="D4" s="87"/>
      <c r="E4" s="73" t="s">
        <v>467</v>
      </c>
      <c r="F4" s="76"/>
      <c r="G4" s="76"/>
      <c r="H4" s="76"/>
      <c r="I4" s="76"/>
      <c r="J4" s="85"/>
      <c r="K4" s="85"/>
    </row>
    <row r="5" spans="1:13" ht="33" customHeight="1">
      <c r="A5" s="81"/>
      <c r="B5" s="71" t="s">
        <v>11</v>
      </c>
      <c r="C5" s="77" t="s">
        <v>547</v>
      </c>
      <c r="D5" s="182" t="s">
        <v>544</v>
      </c>
      <c r="E5" s="74">
        <v>0</v>
      </c>
      <c r="F5" s="74">
        <v>1</v>
      </c>
      <c r="G5" s="74">
        <v>2</v>
      </c>
      <c r="H5" s="74">
        <v>3</v>
      </c>
      <c r="I5" s="74">
        <v>4</v>
      </c>
      <c r="J5" s="78" t="s">
        <v>415</v>
      </c>
      <c r="K5" s="79" t="s">
        <v>416</v>
      </c>
    </row>
    <row r="6" spans="1:13" s="24" customFormat="1" ht="35.1" customHeight="1">
      <c r="A6" s="137">
        <v>1</v>
      </c>
      <c r="B6" s="125" t="s">
        <v>38</v>
      </c>
      <c r="C6" s="198" t="s">
        <v>412</v>
      </c>
      <c r="D6" s="154"/>
      <c r="E6" s="158"/>
      <c r="F6" s="158"/>
      <c r="G6" s="158"/>
      <c r="H6" s="158"/>
      <c r="I6" s="158"/>
      <c r="J6" s="142"/>
      <c r="K6" s="173" t="str">
        <f>IF(M6&gt;0,AVERAGE(K7:K8),"")</f>
        <v/>
      </c>
      <c r="M6" s="175">
        <f>SUM(M7:M8)</f>
        <v>0</v>
      </c>
    </row>
    <row r="7" spans="1:13" ht="20.100000000000001" customHeight="1">
      <c r="A7" s="94" t="s">
        <v>227</v>
      </c>
      <c r="B7" s="90" t="s">
        <v>4</v>
      </c>
      <c r="C7" s="198"/>
      <c r="D7" s="154"/>
      <c r="E7" s="204"/>
      <c r="F7" s="204"/>
      <c r="G7" s="204"/>
      <c r="H7" s="204"/>
      <c r="I7" s="204"/>
      <c r="J7" s="99"/>
      <c r="K7" s="89" t="str">
        <f t="shared" ref="K7:K10" si="0">IF(M7&gt;0,SUM(E7:I7),"")</f>
        <v/>
      </c>
      <c r="M7" s="22">
        <f>COUNT(E7:I7)</f>
        <v>0</v>
      </c>
    </row>
    <row r="8" spans="1:13" ht="20.100000000000001" customHeight="1">
      <c r="A8" s="94" t="s">
        <v>228</v>
      </c>
      <c r="B8" s="90" t="s">
        <v>5</v>
      </c>
      <c r="C8" s="198"/>
      <c r="D8" s="154"/>
      <c r="E8" s="204"/>
      <c r="F8" s="204"/>
      <c r="G8" s="204"/>
      <c r="H8" s="204"/>
      <c r="I8" s="204"/>
      <c r="J8" s="99"/>
      <c r="K8" s="89" t="str">
        <f t="shared" si="0"/>
        <v/>
      </c>
      <c r="M8" s="22">
        <f>COUNT(E8:I8)</f>
        <v>0</v>
      </c>
    </row>
    <row r="9" spans="1:13" s="24" customFormat="1" ht="35.1" customHeight="1">
      <c r="A9" s="137">
        <v>2</v>
      </c>
      <c r="B9" s="124" t="s">
        <v>39</v>
      </c>
      <c r="C9" s="39" t="s">
        <v>413</v>
      </c>
      <c r="D9" s="142"/>
      <c r="E9" s="211"/>
      <c r="F9" s="211"/>
      <c r="G9" s="211"/>
      <c r="H9" s="211"/>
      <c r="I9" s="211"/>
      <c r="J9" s="99"/>
      <c r="K9" s="168" t="str">
        <f t="shared" si="0"/>
        <v/>
      </c>
      <c r="M9" s="22">
        <f>COUNT(E9:I9)</f>
        <v>0</v>
      </c>
    </row>
    <row r="10" spans="1:13" s="2" customFormat="1" ht="167.25" customHeight="1">
      <c r="A10" s="124">
        <v>3</v>
      </c>
      <c r="B10" s="125" t="s">
        <v>40</v>
      </c>
      <c r="C10" s="99" t="s">
        <v>438</v>
      </c>
      <c r="D10" s="186"/>
      <c r="E10" s="212"/>
      <c r="F10" s="212"/>
      <c r="G10" s="212"/>
      <c r="H10" s="212"/>
      <c r="I10" s="212"/>
      <c r="J10" s="99"/>
      <c r="K10" s="168" t="str">
        <f t="shared" si="0"/>
        <v/>
      </c>
      <c r="M10" s="22">
        <f>COUNT(E10:I10)</f>
        <v>0</v>
      </c>
    </row>
    <row r="11" spans="1:13" s="2" customFormat="1" ht="20.100000000000001" customHeight="1">
      <c r="A11" s="124">
        <v>4</v>
      </c>
      <c r="B11" s="124" t="s">
        <v>41</v>
      </c>
      <c r="C11" s="198" t="s">
        <v>439</v>
      </c>
      <c r="D11" s="154"/>
      <c r="E11" s="174"/>
      <c r="F11" s="174"/>
      <c r="G11" s="174"/>
      <c r="H11" s="174"/>
      <c r="I11" s="174"/>
      <c r="J11" s="142"/>
      <c r="K11" s="173" t="str">
        <f>IF(M11&gt;0,AVERAGE(K12:K15),"")</f>
        <v/>
      </c>
      <c r="M11" s="177">
        <f>SUM(M12:M15)</f>
        <v>0</v>
      </c>
    </row>
    <row r="12" spans="1:13" s="1" customFormat="1" ht="30" customHeight="1">
      <c r="A12" s="89" t="s">
        <v>227</v>
      </c>
      <c r="B12" s="90" t="s">
        <v>13</v>
      </c>
      <c r="C12" s="198"/>
      <c r="D12" s="154"/>
      <c r="E12" s="202"/>
      <c r="F12" s="202"/>
      <c r="G12" s="202"/>
      <c r="H12" s="202"/>
      <c r="I12" s="202"/>
      <c r="J12" s="99"/>
      <c r="K12" s="89" t="str">
        <f t="shared" ref="K12:K15" si="1">IF(M12&gt;0,SUM(E12:I12),"")</f>
        <v/>
      </c>
      <c r="M12" s="22">
        <f t="shared" ref="M12:M38" si="2">COUNT(E12:I12)</f>
        <v>0</v>
      </c>
    </row>
    <row r="13" spans="1:13" s="1" customFormat="1" ht="20.100000000000001" customHeight="1">
      <c r="A13" s="89" t="s">
        <v>228</v>
      </c>
      <c r="B13" s="90" t="s">
        <v>12</v>
      </c>
      <c r="C13" s="198"/>
      <c r="D13" s="154"/>
      <c r="E13" s="202"/>
      <c r="F13" s="202"/>
      <c r="G13" s="202"/>
      <c r="H13" s="202"/>
      <c r="I13" s="202"/>
      <c r="J13" s="99"/>
      <c r="K13" s="89" t="str">
        <f t="shared" si="1"/>
        <v/>
      </c>
      <c r="M13" s="22">
        <f t="shared" si="2"/>
        <v>0</v>
      </c>
    </row>
    <row r="14" spans="1:13" s="1" customFormat="1" ht="33.75" customHeight="1">
      <c r="A14" s="89" t="s">
        <v>229</v>
      </c>
      <c r="B14" s="90" t="s">
        <v>15</v>
      </c>
      <c r="C14" s="198"/>
      <c r="D14" s="154"/>
      <c r="E14" s="202"/>
      <c r="F14" s="202"/>
      <c r="G14" s="202"/>
      <c r="H14" s="202"/>
      <c r="I14" s="202"/>
      <c r="J14" s="99"/>
      <c r="K14" s="89" t="str">
        <f t="shared" si="1"/>
        <v/>
      </c>
      <c r="M14" s="22">
        <f t="shared" si="2"/>
        <v>0</v>
      </c>
    </row>
    <row r="15" spans="1:13" s="1" customFormat="1" ht="34.5" customHeight="1">
      <c r="A15" s="89" t="s">
        <v>230</v>
      </c>
      <c r="B15" s="90" t="s">
        <v>16</v>
      </c>
      <c r="C15" s="198"/>
      <c r="D15" s="154"/>
      <c r="E15" s="202"/>
      <c r="F15" s="202"/>
      <c r="G15" s="202"/>
      <c r="H15" s="202"/>
      <c r="I15" s="202"/>
      <c r="J15" s="207"/>
      <c r="K15" s="89" t="str">
        <f t="shared" si="1"/>
        <v/>
      </c>
      <c r="M15" s="22">
        <f t="shared" si="2"/>
        <v>0</v>
      </c>
    </row>
    <row r="16" spans="1:13" s="2" customFormat="1" ht="20.100000000000001" customHeight="1">
      <c r="A16" s="124">
        <v>5</v>
      </c>
      <c r="B16" s="124" t="s">
        <v>42</v>
      </c>
      <c r="C16" s="198" t="s">
        <v>440</v>
      </c>
      <c r="D16" s="154"/>
      <c r="E16" s="174"/>
      <c r="F16" s="174"/>
      <c r="G16" s="174"/>
      <c r="H16" s="174"/>
      <c r="I16" s="174"/>
      <c r="J16" s="143"/>
      <c r="K16" s="176" t="str">
        <f>IF(M16&gt;0,AVERAGE(K17:K19),"")</f>
        <v/>
      </c>
      <c r="M16" s="177">
        <f>SUM(M17:M19)</f>
        <v>0</v>
      </c>
    </row>
    <row r="17" spans="1:13" s="1" customFormat="1" ht="57" customHeight="1">
      <c r="A17" s="89" t="s">
        <v>227</v>
      </c>
      <c r="B17" s="90" t="s">
        <v>20</v>
      </c>
      <c r="C17" s="198"/>
      <c r="D17" s="154"/>
      <c r="E17" s="202"/>
      <c r="F17" s="202"/>
      <c r="G17" s="202"/>
      <c r="H17" s="202"/>
      <c r="I17" s="202"/>
      <c r="J17" s="207"/>
      <c r="K17" s="89" t="str">
        <f t="shared" ref="K17:K19" si="3">IF(M17&gt;0,SUM(E17:I17),"")</f>
        <v/>
      </c>
      <c r="M17" s="22">
        <f t="shared" si="2"/>
        <v>0</v>
      </c>
    </row>
    <row r="18" spans="1:13" s="1" customFormat="1" ht="54" customHeight="1">
      <c r="A18" s="89" t="s">
        <v>228</v>
      </c>
      <c r="B18" s="90" t="s">
        <v>21</v>
      </c>
      <c r="C18" s="198"/>
      <c r="D18" s="154"/>
      <c r="E18" s="202"/>
      <c r="F18" s="202"/>
      <c r="G18" s="202"/>
      <c r="H18" s="202"/>
      <c r="I18" s="202"/>
      <c r="J18" s="207"/>
      <c r="K18" s="89" t="str">
        <f t="shared" si="3"/>
        <v/>
      </c>
      <c r="M18" s="22">
        <f t="shared" si="2"/>
        <v>0</v>
      </c>
    </row>
    <row r="19" spans="1:13" s="1" customFormat="1" ht="53.25" customHeight="1">
      <c r="A19" s="89" t="s">
        <v>229</v>
      </c>
      <c r="B19" s="90" t="s">
        <v>356</v>
      </c>
      <c r="C19" s="36" t="s">
        <v>441</v>
      </c>
      <c r="D19" s="187"/>
      <c r="E19" s="202"/>
      <c r="F19" s="202"/>
      <c r="G19" s="202"/>
      <c r="H19" s="202"/>
      <c r="I19" s="202"/>
      <c r="J19" s="207"/>
      <c r="K19" s="89" t="str">
        <f t="shared" si="3"/>
        <v/>
      </c>
      <c r="M19" s="22">
        <f t="shared" si="2"/>
        <v>0</v>
      </c>
    </row>
    <row r="20" spans="1:13" s="2" customFormat="1" ht="20.100000000000001" customHeight="1">
      <c r="A20" s="124">
        <v>6</v>
      </c>
      <c r="B20" s="125" t="s">
        <v>43</v>
      </c>
      <c r="C20" s="198" t="s">
        <v>442</v>
      </c>
      <c r="D20" s="199" t="s">
        <v>545</v>
      </c>
      <c r="E20" s="174"/>
      <c r="F20" s="174"/>
      <c r="G20" s="174"/>
      <c r="H20" s="174"/>
      <c r="I20" s="174"/>
      <c r="J20" s="143"/>
      <c r="K20" s="163" t="str">
        <f>IF(M20&gt;0,AVERAGE(K21:K30),"")</f>
        <v/>
      </c>
      <c r="M20" s="177">
        <f>SUM(M21:M30)</f>
        <v>0</v>
      </c>
    </row>
    <row r="21" spans="1:13" s="1" customFormat="1" ht="20.100000000000001" customHeight="1">
      <c r="A21" s="89" t="s">
        <v>227</v>
      </c>
      <c r="B21" s="90" t="s">
        <v>17</v>
      </c>
      <c r="C21" s="198"/>
      <c r="D21" s="196"/>
      <c r="E21" s="202"/>
      <c r="F21" s="202"/>
      <c r="G21" s="202"/>
      <c r="H21" s="202"/>
      <c r="I21" s="202"/>
      <c r="J21" s="207"/>
      <c r="K21" s="89" t="str">
        <f t="shared" ref="K21:K30" si="4">IF(M21&gt;0,SUM(E21:I21),"")</f>
        <v/>
      </c>
      <c r="M21" s="22">
        <f t="shared" si="2"/>
        <v>0</v>
      </c>
    </row>
    <row r="22" spans="1:13" s="1" customFormat="1" ht="32.25" customHeight="1">
      <c r="A22" s="89" t="s">
        <v>228</v>
      </c>
      <c r="B22" s="90" t="s">
        <v>22</v>
      </c>
      <c r="C22" s="198"/>
      <c r="D22" s="196"/>
      <c r="E22" s="202"/>
      <c r="F22" s="202"/>
      <c r="G22" s="202"/>
      <c r="H22" s="202"/>
      <c r="I22" s="202"/>
      <c r="J22" s="207"/>
      <c r="K22" s="89" t="str">
        <f t="shared" si="4"/>
        <v/>
      </c>
      <c r="M22" s="22">
        <f t="shared" si="2"/>
        <v>0</v>
      </c>
    </row>
    <row r="23" spans="1:13" s="1" customFormat="1" ht="20.100000000000001" customHeight="1">
      <c r="A23" s="89" t="s">
        <v>229</v>
      </c>
      <c r="B23" s="90" t="s">
        <v>23</v>
      </c>
      <c r="C23" s="198"/>
      <c r="D23" s="196"/>
      <c r="E23" s="202"/>
      <c r="F23" s="202"/>
      <c r="G23" s="202"/>
      <c r="H23" s="202"/>
      <c r="I23" s="202"/>
      <c r="J23" s="207"/>
      <c r="K23" s="89" t="str">
        <f t="shared" si="4"/>
        <v/>
      </c>
      <c r="M23" s="22">
        <f t="shared" si="2"/>
        <v>0</v>
      </c>
    </row>
    <row r="24" spans="1:13" s="1" customFormat="1">
      <c r="A24" s="89" t="s">
        <v>230</v>
      </c>
      <c r="B24" s="90" t="s">
        <v>14</v>
      </c>
      <c r="C24" s="198"/>
      <c r="D24" s="196"/>
      <c r="E24" s="202"/>
      <c r="F24" s="202"/>
      <c r="G24" s="202"/>
      <c r="H24" s="202"/>
      <c r="I24" s="202"/>
      <c r="J24" s="207"/>
      <c r="K24" s="89" t="str">
        <f t="shared" si="4"/>
        <v/>
      </c>
      <c r="M24" s="22">
        <f t="shared" si="2"/>
        <v>0</v>
      </c>
    </row>
    <row r="25" spans="1:13" s="1" customFormat="1">
      <c r="A25" s="89" t="s">
        <v>231</v>
      </c>
      <c r="B25" s="90" t="s">
        <v>18</v>
      </c>
      <c r="C25" s="198"/>
      <c r="D25" s="196"/>
      <c r="E25" s="202"/>
      <c r="F25" s="202"/>
      <c r="G25" s="202"/>
      <c r="H25" s="202"/>
      <c r="I25" s="202"/>
      <c r="J25" s="207"/>
      <c r="K25" s="89" t="str">
        <f t="shared" si="4"/>
        <v/>
      </c>
      <c r="M25" s="22">
        <f t="shared" si="2"/>
        <v>0</v>
      </c>
    </row>
    <row r="26" spans="1:13" s="1" customFormat="1">
      <c r="A26" s="89" t="s">
        <v>232</v>
      </c>
      <c r="B26" s="90" t="s">
        <v>99</v>
      </c>
      <c r="C26" s="198"/>
      <c r="D26" s="196"/>
      <c r="E26" s="202"/>
      <c r="F26" s="202"/>
      <c r="G26" s="202"/>
      <c r="H26" s="202"/>
      <c r="I26" s="202"/>
      <c r="J26" s="207"/>
      <c r="K26" s="89" t="str">
        <f t="shared" si="4"/>
        <v/>
      </c>
      <c r="M26" s="22">
        <f t="shared" si="2"/>
        <v>0</v>
      </c>
    </row>
    <row r="27" spans="1:13" s="1" customFormat="1" ht="60">
      <c r="A27" s="89" t="s">
        <v>233</v>
      </c>
      <c r="B27" s="90" t="s">
        <v>100</v>
      </c>
      <c r="C27" s="198"/>
      <c r="D27" s="196"/>
      <c r="E27" s="202"/>
      <c r="F27" s="202"/>
      <c r="G27" s="202"/>
      <c r="H27" s="202"/>
      <c r="I27" s="202"/>
      <c r="J27" s="207"/>
      <c r="K27" s="89" t="str">
        <f t="shared" si="4"/>
        <v/>
      </c>
      <c r="M27" s="22">
        <f t="shared" si="2"/>
        <v>0</v>
      </c>
    </row>
    <row r="28" spans="1:13" s="1" customFormat="1" ht="45">
      <c r="A28" s="89" t="s">
        <v>234</v>
      </c>
      <c r="B28" s="90" t="s">
        <v>24</v>
      </c>
      <c r="C28" s="198"/>
      <c r="D28" s="196"/>
      <c r="E28" s="202"/>
      <c r="F28" s="202"/>
      <c r="G28" s="202"/>
      <c r="H28" s="202"/>
      <c r="I28" s="202"/>
      <c r="J28" s="207"/>
      <c r="K28" s="89" t="str">
        <f t="shared" si="4"/>
        <v/>
      </c>
      <c r="M28" s="22">
        <f t="shared" si="2"/>
        <v>0</v>
      </c>
    </row>
    <row r="29" spans="1:13" s="1" customFormat="1">
      <c r="A29" s="89" t="s">
        <v>235</v>
      </c>
      <c r="B29" s="90" t="s">
        <v>25</v>
      </c>
      <c r="C29" s="198"/>
      <c r="D29" s="196"/>
      <c r="E29" s="202"/>
      <c r="F29" s="202"/>
      <c r="G29" s="202"/>
      <c r="H29" s="202"/>
      <c r="I29" s="202"/>
      <c r="J29" s="207"/>
      <c r="K29" s="89" t="str">
        <f t="shared" si="4"/>
        <v/>
      </c>
      <c r="M29" s="22">
        <f t="shared" si="2"/>
        <v>0</v>
      </c>
    </row>
    <row r="30" spans="1:13" s="1" customFormat="1">
      <c r="A30" s="89" t="s">
        <v>239</v>
      </c>
      <c r="B30" s="90" t="s">
        <v>19</v>
      </c>
      <c r="C30" s="198"/>
      <c r="D30" s="197"/>
      <c r="E30" s="202"/>
      <c r="F30" s="202"/>
      <c r="G30" s="202"/>
      <c r="H30" s="202"/>
      <c r="I30" s="202"/>
      <c r="J30" s="207"/>
      <c r="K30" s="89" t="str">
        <f t="shared" si="4"/>
        <v/>
      </c>
      <c r="M30" s="22">
        <f t="shared" si="2"/>
        <v>0</v>
      </c>
    </row>
    <row r="31" spans="1:13" s="24" customFormat="1">
      <c r="A31" s="137">
        <v>7</v>
      </c>
      <c r="B31" s="124" t="s">
        <v>44</v>
      </c>
      <c r="C31" s="198" t="s">
        <v>481</v>
      </c>
      <c r="D31" s="154"/>
      <c r="E31" s="158"/>
      <c r="F31" s="158"/>
      <c r="G31" s="158"/>
      <c r="H31" s="158"/>
      <c r="I31" s="158"/>
      <c r="J31" s="143"/>
      <c r="K31" s="163" t="str">
        <f>IF(M31&gt;0,AVERAGE(K32:K38),"")</f>
        <v/>
      </c>
      <c r="M31" s="175">
        <f>SUM(M32:M38)</f>
        <v>0</v>
      </c>
    </row>
    <row r="32" spans="1:13" s="21" customFormat="1" ht="31.5" customHeight="1">
      <c r="A32" s="94" t="s">
        <v>227</v>
      </c>
      <c r="B32" s="90" t="s">
        <v>244</v>
      </c>
      <c r="C32" s="198"/>
      <c r="D32" s="154"/>
      <c r="E32" s="204"/>
      <c r="F32" s="204"/>
      <c r="G32" s="204"/>
      <c r="H32" s="204"/>
      <c r="I32" s="204"/>
      <c r="J32" s="207"/>
      <c r="K32" s="89" t="str">
        <f t="shared" ref="K32:K38" si="5">IF(M32&gt;0,SUM(E32:I32),"")</f>
        <v/>
      </c>
      <c r="M32" s="22">
        <f t="shared" si="2"/>
        <v>0</v>
      </c>
    </row>
    <row r="33" spans="1:13" s="21" customFormat="1" ht="30">
      <c r="A33" s="94" t="s">
        <v>228</v>
      </c>
      <c r="B33" s="90" t="s">
        <v>245</v>
      </c>
      <c r="C33" s="198"/>
      <c r="D33" s="154"/>
      <c r="E33" s="204"/>
      <c r="F33" s="204"/>
      <c r="G33" s="204"/>
      <c r="H33" s="204"/>
      <c r="I33" s="204"/>
      <c r="J33" s="207"/>
      <c r="K33" s="89" t="str">
        <f t="shared" si="5"/>
        <v/>
      </c>
      <c r="M33" s="22">
        <f t="shared" si="2"/>
        <v>0</v>
      </c>
    </row>
    <row r="34" spans="1:13" s="21" customFormat="1">
      <c r="A34" s="94" t="s">
        <v>229</v>
      </c>
      <c r="B34" s="90" t="s">
        <v>246</v>
      </c>
      <c r="C34" s="198"/>
      <c r="D34" s="154"/>
      <c r="E34" s="204"/>
      <c r="F34" s="204"/>
      <c r="G34" s="204"/>
      <c r="H34" s="204"/>
      <c r="I34" s="204"/>
      <c r="J34" s="207"/>
      <c r="K34" s="89" t="str">
        <f t="shared" si="5"/>
        <v/>
      </c>
      <c r="M34" s="22">
        <f t="shared" si="2"/>
        <v>0</v>
      </c>
    </row>
    <row r="35" spans="1:13" s="21" customFormat="1" ht="30">
      <c r="A35" s="94" t="s">
        <v>230</v>
      </c>
      <c r="B35" s="90" t="s">
        <v>247</v>
      </c>
      <c r="C35" s="198"/>
      <c r="D35" s="154"/>
      <c r="E35" s="204"/>
      <c r="F35" s="204"/>
      <c r="G35" s="204"/>
      <c r="H35" s="204"/>
      <c r="I35" s="204"/>
      <c r="J35" s="207"/>
      <c r="K35" s="89" t="str">
        <f t="shared" si="5"/>
        <v/>
      </c>
      <c r="M35" s="22">
        <f t="shared" si="2"/>
        <v>0</v>
      </c>
    </row>
    <row r="36" spans="1:13" s="21" customFormat="1" ht="56.25" customHeight="1">
      <c r="A36" s="94" t="s">
        <v>231</v>
      </c>
      <c r="B36" s="90" t="s">
        <v>248</v>
      </c>
      <c r="C36" s="198"/>
      <c r="D36" s="154"/>
      <c r="E36" s="204"/>
      <c r="F36" s="204"/>
      <c r="G36" s="204"/>
      <c r="H36" s="204"/>
      <c r="I36" s="204"/>
      <c r="J36" s="207"/>
      <c r="K36" s="89" t="str">
        <f t="shared" si="5"/>
        <v/>
      </c>
      <c r="M36" s="22">
        <f t="shared" si="2"/>
        <v>0</v>
      </c>
    </row>
    <row r="37" spans="1:13" ht="49.5" customHeight="1">
      <c r="A37" s="94" t="s">
        <v>232</v>
      </c>
      <c r="B37" s="95" t="s">
        <v>357</v>
      </c>
      <c r="C37" s="198"/>
      <c r="D37" s="154"/>
      <c r="E37" s="204"/>
      <c r="F37" s="204"/>
      <c r="G37" s="204"/>
      <c r="H37" s="204"/>
      <c r="I37" s="204"/>
      <c r="J37" s="207"/>
      <c r="K37" s="89" t="str">
        <f t="shared" si="5"/>
        <v/>
      </c>
      <c r="M37" s="22">
        <f t="shared" si="2"/>
        <v>0</v>
      </c>
    </row>
    <row r="38" spans="1:13" ht="45">
      <c r="A38" s="94" t="s">
        <v>233</v>
      </c>
      <c r="B38" s="96" t="s">
        <v>95</v>
      </c>
      <c r="C38" s="198"/>
      <c r="D38" s="171" t="s">
        <v>543</v>
      </c>
      <c r="E38" s="204"/>
      <c r="F38" s="204"/>
      <c r="G38" s="204"/>
      <c r="H38" s="204"/>
      <c r="I38" s="204"/>
      <c r="J38" s="207"/>
      <c r="K38" s="89" t="str">
        <f t="shared" si="5"/>
        <v/>
      </c>
      <c r="M38" s="22">
        <f t="shared" si="2"/>
        <v>0</v>
      </c>
    </row>
    <row r="39" spans="1:13">
      <c r="E39" s="22"/>
      <c r="F39" s="22"/>
      <c r="G39" s="22"/>
      <c r="H39" s="22"/>
      <c r="I39" s="22"/>
      <c r="J39" s="24" t="s">
        <v>542</v>
      </c>
      <c r="K39" s="169" t="e">
        <f>AVERAGE(K6,K9,K10,K11,K16,K20,K31)</f>
        <v>#DIV/0!</v>
      </c>
    </row>
    <row r="40" spans="1:13">
      <c r="B40" s="3" t="s">
        <v>546</v>
      </c>
      <c r="E40" s="4"/>
    </row>
    <row r="41" spans="1:13">
      <c r="B41" s="3" t="s">
        <v>33</v>
      </c>
    </row>
    <row r="42" spans="1:13">
      <c r="B42" s="3"/>
    </row>
    <row r="46" spans="1:13">
      <c r="B46" s="1"/>
    </row>
    <row r="47" spans="1:13">
      <c r="B47" s="1"/>
    </row>
    <row r="48" spans="1:13">
      <c r="B48" s="1"/>
    </row>
  </sheetData>
  <sheetProtection password="CF63" sheet="1" objects="1" scenarios="1"/>
  <mergeCells count="6">
    <mergeCell ref="C31:C38"/>
    <mergeCell ref="D20:D30"/>
    <mergeCell ref="C6:C8"/>
    <mergeCell ref="C11:C15"/>
    <mergeCell ref="C16:C18"/>
    <mergeCell ref="C20:C30"/>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sheetPr>
    <tabColor theme="6" tint="0.79998168889431442"/>
  </sheetPr>
  <dimension ref="A1:M50"/>
  <sheetViews>
    <sheetView showGridLines="0" zoomScale="80" zoomScaleNormal="80" workbookViewId="0">
      <selection activeCell="C9" sqref="C9"/>
    </sheetView>
  </sheetViews>
  <sheetFormatPr defaultRowHeight="15"/>
  <cols>
    <col min="2" max="2" width="75.7109375" customWidth="1"/>
    <col min="3" max="3" width="29.28515625" style="4" customWidth="1"/>
    <col min="4" max="4" width="20.42578125" style="4" customWidth="1"/>
    <col min="10" max="10" width="29.85546875" customWidth="1"/>
    <col min="12" max="12" width="4.5703125" customWidth="1"/>
    <col min="13" max="13" width="0" style="22" hidden="1" customWidth="1"/>
  </cols>
  <sheetData>
    <row r="1" spans="1:13">
      <c r="A1" s="189" t="s">
        <v>548</v>
      </c>
    </row>
    <row r="3" spans="1:13">
      <c r="C3" s="1"/>
      <c r="D3" s="1"/>
      <c r="J3" s="1"/>
      <c r="K3" s="1"/>
    </row>
    <row r="4" spans="1:13" s="14" customFormat="1">
      <c r="C4" s="87"/>
      <c r="D4" s="87"/>
      <c r="E4" s="73" t="s">
        <v>467</v>
      </c>
      <c r="F4" s="73"/>
      <c r="G4" s="73"/>
      <c r="H4" s="73"/>
      <c r="I4" s="73"/>
      <c r="J4" s="85"/>
      <c r="K4" s="85"/>
      <c r="M4" s="22"/>
    </row>
    <row r="5" spans="1:13" ht="30">
      <c r="A5" s="82"/>
      <c r="B5" s="75" t="s">
        <v>26</v>
      </c>
      <c r="C5" s="77" t="s">
        <v>547</v>
      </c>
      <c r="D5" s="182" t="s">
        <v>544</v>
      </c>
      <c r="E5" s="74">
        <v>0</v>
      </c>
      <c r="F5" s="74">
        <v>1</v>
      </c>
      <c r="G5" s="74">
        <v>2</v>
      </c>
      <c r="H5" s="74">
        <v>3</v>
      </c>
      <c r="I5" s="74">
        <v>4</v>
      </c>
      <c r="J5" s="78" t="s">
        <v>415</v>
      </c>
      <c r="K5" s="79" t="s">
        <v>416</v>
      </c>
    </row>
    <row r="6" spans="1:13" s="1" customFormat="1" ht="35.25" customHeight="1">
      <c r="A6" s="124">
        <v>1</v>
      </c>
      <c r="B6" s="125" t="s">
        <v>45</v>
      </c>
      <c r="C6" s="198" t="s">
        <v>412</v>
      </c>
      <c r="D6" s="154"/>
      <c r="E6" s="149"/>
      <c r="F6" s="149"/>
      <c r="G6" s="149"/>
      <c r="H6" s="149"/>
      <c r="I6" s="149"/>
      <c r="J6" s="142"/>
      <c r="K6" s="173" t="str">
        <f>IF(M6&gt;0,AVERAGE(K7:K8),"")</f>
        <v/>
      </c>
      <c r="M6" s="172">
        <f>SUM(M7:M8)</f>
        <v>0</v>
      </c>
    </row>
    <row r="7" spans="1:13" s="1" customFormat="1" ht="20.100000000000001" customHeight="1">
      <c r="A7" s="89" t="s">
        <v>227</v>
      </c>
      <c r="B7" s="90" t="s">
        <v>4</v>
      </c>
      <c r="C7" s="198"/>
      <c r="D7" s="154"/>
      <c r="E7" s="202"/>
      <c r="F7" s="202"/>
      <c r="G7" s="202"/>
      <c r="H7" s="202"/>
      <c r="I7" s="202"/>
      <c r="J7" s="99"/>
      <c r="K7" s="89" t="str">
        <f>IF(M7&gt;0,SUM(E7:I7),"")</f>
        <v/>
      </c>
      <c r="M7" s="22">
        <f t="shared" ref="M7:M9" si="0">COUNT(E7:I7)</f>
        <v>0</v>
      </c>
    </row>
    <row r="8" spans="1:13" s="1" customFormat="1" ht="20.100000000000001" customHeight="1">
      <c r="A8" s="89" t="s">
        <v>228</v>
      </c>
      <c r="B8" s="90" t="s">
        <v>5</v>
      </c>
      <c r="C8" s="198"/>
      <c r="D8" s="154"/>
      <c r="E8" s="202"/>
      <c r="F8" s="202"/>
      <c r="G8" s="202"/>
      <c r="H8" s="202"/>
      <c r="I8" s="202"/>
      <c r="J8" s="99"/>
      <c r="K8" s="89" t="str">
        <f>IF(M8&gt;0,SUM(E8:I8),"")</f>
        <v/>
      </c>
      <c r="M8" s="22">
        <f t="shared" si="0"/>
        <v>0</v>
      </c>
    </row>
    <row r="9" spans="1:13" s="1" customFormat="1" ht="35.1" customHeight="1">
      <c r="A9" s="124">
        <v>2</v>
      </c>
      <c r="B9" s="125" t="s">
        <v>46</v>
      </c>
      <c r="C9" s="39" t="s">
        <v>413</v>
      </c>
      <c r="D9" s="142"/>
      <c r="E9" s="202"/>
      <c r="F9" s="202"/>
      <c r="G9" s="202"/>
      <c r="H9" s="202"/>
      <c r="I9" s="202"/>
      <c r="J9" s="99"/>
      <c r="K9" s="168" t="str">
        <f>IF(M9&gt;0,SUM(E9:I9),"")</f>
        <v/>
      </c>
      <c r="M9" s="22">
        <f t="shared" si="0"/>
        <v>0</v>
      </c>
    </row>
    <row r="10" spans="1:13" s="1" customFormat="1" ht="20.100000000000001" customHeight="1">
      <c r="A10" s="124">
        <v>3</v>
      </c>
      <c r="B10" s="125" t="s">
        <v>47</v>
      </c>
      <c r="C10" s="198" t="s">
        <v>482</v>
      </c>
      <c r="D10" s="199" t="s">
        <v>545</v>
      </c>
      <c r="E10" s="149"/>
      <c r="F10" s="149"/>
      <c r="G10" s="149"/>
      <c r="H10" s="149"/>
      <c r="I10" s="149"/>
      <c r="J10" s="142"/>
      <c r="K10" s="168" t="str">
        <f>IF(M10&gt;0,AVERAGE(K11:K13),"")</f>
        <v/>
      </c>
      <c r="M10" s="172">
        <f>SUM(M11:M13)</f>
        <v>0</v>
      </c>
    </row>
    <row r="11" spans="1:13" s="1" customFormat="1" ht="20.100000000000001" customHeight="1">
      <c r="A11" s="89" t="s">
        <v>227</v>
      </c>
      <c r="B11" s="90" t="s">
        <v>48</v>
      </c>
      <c r="C11" s="198"/>
      <c r="D11" s="196"/>
      <c r="E11" s="202"/>
      <c r="F11" s="202"/>
      <c r="G11" s="202"/>
      <c r="H11" s="202"/>
      <c r="I11" s="202"/>
      <c r="J11" s="99"/>
      <c r="K11" s="89" t="str">
        <f t="shared" ref="K11:K33" si="1">IF(M11&gt;0,SUM(E11:I11),"")</f>
        <v/>
      </c>
      <c r="M11" s="22">
        <f t="shared" ref="M11:M13" si="2">COUNT(E11:I11)</f>
        <v>0</v>
      </c>
    </row>
    <row r="12" spans="1:13" s="1" customFormat="1" ht="20.100000000000001" customHeight="1">
      <c r="A12" s="89" t="s">
        <v>228</v>
      </c>
      <c r="B12" s="90" t="s">
        <v>49</v>
      </c>
      <c r="C12" s="198"/>
      <c r="D12" s="196"/>
      <c r="E12" s="202"/>
      <c r="F12" s="202"/>
      <c r="G12" s="202"/>
      <c r="H12" s="202"/>
      <c r="I12" s="202"/>
      <c r="J12" s="99"/>
      <c r="K12" s="89" t="str">
        <f t="shared" si="1"/>
        <v/>
      </c>
      <c r="M12" s="22">
        <f t="shared" si="2"/>
        <v>0</v>
      </c>
    </row>
    <row r="13" spans="1:13" s="1" customFormat="1" ht="58.5" customHeight="1">
      <c r="A13" s="89" t="s">
        <v>229</v>
      </c>
      <c r="B13" s="90" t="s">
        <v>52</v>
      </c>
      <c r="C13" s="198"/>
      <c r="D13" s="196"/>
      <c r="E13" s="202"/>
      <c r="F13" s="202"/>
      <c r="G13" s="202"/>
      <c r="H13" s="202"/>
      <c r="I13" s="202"/>
      <c r="J13" s="99"/>
      <c r="K13" s="89" t="str">
        <f t="shared" si="1"/>
        <v/>
      </c>
      <c r="M13" s="22">
        <f t="shared" si="2"/>
        <v>0</v>
      </c>
    </row>
    <row r="14" spans="1:13" s="1" customFormat="1" ht="20.100000000000001" customHeight="1">
      <c r="A14" s="124">
        <v>4</v>
      </c>
      <c r="B14" s="125" t="s">
        <v>361</v>
      </c>
      <c r="C14" s="39" t="s">
        <v>443</v>
      </c>
      <c r="D14" s="196"/>
      <c r="E14" s="149"/>
      <c r="F14" s="149"/>
      <c r="G14" s="149"/>
      <c r="H14" s="149"/>
      <c r="I14" s="149"/>
      <c r="J14" s="142"/>
      <c r="K14" s="168" t="str">
        <f>IF(M14&gt;0,AVERAGE(K15:K17),"")</f>
        <v/>
      </c>
      <c r="M14" s="172">
        <f>SUM(M15:M17)</f>
        <v>0</v>
      </c>
    </row>
    <row r="15" spans="1:13" s="1" customFormat="1" ht="38.25" customHeight="1">
      <c r="A15" s="89" t="s">
        <v>227</v>
      </c>
      <c r="B15" s="90" t="s">
        <v>50</v>
      </c>
      <c r="C15" s="36" t="s">
        <v>444</v>
      </c>
      <c r="D15" s="196"/>
      <c r="E15" s="202"/>
      <c r="F15" s="202"/>
      <c r="G15" s="202"/>
      <c r="H15" s="202"/>
      <c r="I15" s="202"/>
      <c r="J15" s="207"/>
      <c r="K15" s="89" t="str">
        <f t="shared" si="1"/>
        <v/>
      </c>
      <c r="M15" s="22">
        <f t="shared" ref="M15:M17" si="3">COUNT(E15:I15)</f>
        <v>0</v>
      </c>
    </row>
    <row r="16" spans="1:13" s="1" customFormat="1" ht="48.75" customHeight="1">
      <c r="A16" s="89" t="s">
        <v>228</v>
      </c>
      <c r="B16" s="90" t="s">
        <v>51</v>
      </c>
      <c r="C16" s="36" t="s">
        <v>445</v>
      </c>
      <c r="D16" s="196"/>
      <c r="E16" s="202"/>
      <c r="F16" s="202"/>
      <c r="G16" s="202"/>
      <c r="H16" s="202"/>
      <c r="I16" s="202"/>
      <c r="J16" s="207"/>
      <c r="K16" s="89" t="str">
        <f t="shared" si="1"/>
        <v/>
      </c>
      <c r="M16" s="22">
        <f t="shared" si="3"/>
        <v>0</v>
      </c>
    </row>
    <row r="17" spans="1:13" s="1" customFormat="1" ht="44.25" customHeight="1">
      <c r="A17" s="89" t="s">
        <v>229</v>
      </c>
      <c r="B17" s="90" t="s">
        <v>360</v>
      </c>
      <c r="C17" s="39" t="s">
        <v>446</v>
      </c>
      <c r="D17" s="196"/>
      <c r="E17" s="202"/>
      <c r="F17" s="202"/>
      <c r="G17" s="202"/>
      <c r="H17" s="202"/>
      <c r="I17" s="202"/>
      <c r="J17" s="207"/>
      <c r="K17" s="89" t="str">
        <f t="shared" si="1"/>
        <v/>
      </c>
      <c r="M17" s="22">
        <f t="shared" si="3"/>
        <v>0</v>
      </c>
    </row>
    <row r="18" spans="1:13" s="1" customFormat="1" ht="20.100000000000001" customHeight="1">
      <c r="A18" s="124">
        <v>5</v>
      </c>
      <c r="B18" s="125" t="s">
        <v>103</v>
      </c>
      <c r="C18" s="198" t="s">
        <v>447</v>
      </c>
      <c r="D18" s="196"/>
      <c r="E18" s="149"/>
      <c r="F18" s="149"/>
      <c r="G18" s="149"/>
      <c r="H18" s="149"/>
      <c r="I18" s="149"/>
      <c r="J18" s="143"/>
      <c r="K18" s="166" t="str">
        <f>IF(M18&gt;0,AVERAGE(K19:K28),"")</f>
        <v/>
      </c>
      <c r="M18" s="172">
        <f>SUM(M19:M28)</f>
        <v>0</v>
      </c>
    </row>
    <row r="19" spans="1:13" s="1" customFormat="1" ht="35.1" customHeight="1">
      <c r="A19" s="89" t="s">
        <v>227</v>
      </c>
      <c r="B19" s="90" t="s">
        <v>53</v>
      </c>
      <c r="C19" s="198"/>
      <c r="D19" s="196"/>
      <c r="E19" s="202"/>
      <c r="F19" s="202"/>
      <c r="G19" s="202"/>
      <c r="H19" s="202"/>
      <c r="I19" s="202"/>
      <c r="J19" s="207"/>
      <c r="K19" s="89" t="str">
        <f t="shared" si="1"/>
        <v/>
      </c>
      <c r="M19" s="22">
        <f t="shared" ref="M19:M28" si="4">COUNT(E19:I19)</f>
        <v>0</v>
      </c>
    </row>
    <row r="20" spans="1:13" s="1" customFormat="1" ht="48.75" customHeight="1">
      <c r="A20" s="89" t="s">
        <v>228</v>
      </c>
      <c r="B20" s="90" t="s">
        <v>56</v>
      </c>
      <c r="C20" s="198"/>
      <c r="D20" s="196"/>
      <c r="E20" s="202"/>
      <c r="F20" s="202"/>
      <c r="G20" s="202"/>
      <c r="H20" s="202"/>
      <c r="I20" s="202"/>
      <c r="J20" s="207"/>
      <c r="K20" s="89" t="str">
        <f t="shared" si="1"/>
        <v/>
      </c>
      <c r="M20" s="22">
        <f t="shared" si="4"/>
        <v>0</v>
      </c>
    </row>
    <row r="21" spans="1:13" s="1" customFormat="1" ht="35.1" customHeight="1">
      <c r="A21" s="89" t="s">
        <v>229</v>
      </c>
      <c r="B21" s="90" t="s">
        <v>55</v>
      </c>
      <c r="C21" s="198"/>
      <c r="D21" s="196"/>
      <c r="E21" s="202"/>
      <c r="F21" s="202"/>
      <c r="G21" s="202"/>
      <c r="H21" s="202"/>
      <c r="I21" s="202"/>
      <c r="J21" s="207"/>
      <c r="K21" s="89" t="str">
        <f t="shared" si="1"/>
        <v/>
      </c>
      <c r="M21" s="22">
        <f t="shared" si="4"/>
        <v>0</v>
      </c>
    </row>
    <row r="22" spans="1:13" s="1" customFormat="1" ht="66.75" customHeight="1">
      <c r="A22" s="89" t="s">
        <v>230</v>
      </c>
      <c r="B22" s="90" t="s">
        <v>54</v>
      </c>
      <c r="C22" s="198"/>
      <c r="D22" s="196"/>
      <c r="E22" s="202"/>
      <c r="F22" s="202"/>
      <c r="G22" s="202"/>
      <c r="H22" s="202"/>
      <c r="I22" s="202"/>
      <c r="J22" s="207"/>
      <c r="K22" s="89" t="str">
        <f t="shared" si="1"/>
        <v/>
      </c>
      <c r="M22" s="22">
        <f t="shared" si="4"/>
        <v>0</v>
      </c>
    </row>
    <row r="23" spans="1:13" s="1" customFormat="1" ht="59.25" customHeight="1">
      <c r="A23" s="89" t="s">
        <v>231</v>
      </c>
      <c r="B23" s="90" t="s">
        <v>57</v>
      </c>
      <c r="C23" s="198"/>
      <c r="D23" s="196"/>
      <c r="E23" s="202"/>
      <c r="F23" s="202"/>
      <c r="G23" s="202"/>
      <c r="H23" s="202"/>
      <c r="I23" s="202"/>
      <c r="J23" s="207"/>
      <c r="K23" s="89" t="str">
        <f t="shared" si="1"/>
        <v/>
      </c>
      <c r="M23" s="22">
        <f t="shared" si="4"/>
        <v>0</v>
      </c>
    </row>
    <row r="24" spans="1:13" s="1" customFormat="1" ht="48" customHeight="1">
      <c r="A24" s="89" t="s">
        <v>232</v>
      </c>
      <c r="B24" s="90" t="s">
        <v>58</v>
      </c>
      <c r="C24" s="39" t="s">
        <v>448</v>
      </c>
      <c r="D24" s="196"/>
      <c r="E24" s="202"/>
      <c r="F24" s="202"/>
      <c r="G24" s="202"/>
      <c r="H24" s="202"/>
      <c r="I24" s="202"/>
      <c r="J24" s="207"/>
      <c r="K24" s="89" t="str">
        <f t="shared" si="1"/>
        <v/>
      </c>
      <c r="M24" s="22">
        <f t="shared" si="4"/>
        <v>0</v>
      </c>
    </row>
    <row r="25" spans="1:13">
      <c r="A25" s="89" t="s">
        <v>233</v>
      </c>
      <c r="B25" s="90" t="s">
        <v>249</v>
      </c>
      <c r="C25" s="198" t="s">
        <v>447</v>
      </c>
      <c r="D25" s="196"/>
      <c r="E25" s="213"/>
      <c r="F25" s="213"/>
      <c r="G25" s="213"/>
      <c r="H25" s="213"/>
      <c r="I25" s="213"/>
      <c r="J25" s="207"/>
      <c r="K25" s="89" t="str">
        <f t="shared" si="1"/>
        <v/>
      </c>
      <c r="M25" s="22">
        <f t="shared" si="4"/>
        <v>0</v>
      </c>
    </row>
    <row r="26" spans="1:13" ht="45">
      <c r="A26" s="89" t="s">
        <v>234</v>
      </c>
      <c r="B26" s="90" t="s">
        <v>252</v>
      </c>
      <c r="C26" s="198"/>
      <c r="D26" s="196"/>
      <c r="E26" s="213"/>
      <c r="F26" s="213"/>
      <c r="G26" s="213"/>
      <c r="H26" s="213"/>
      <c r="I26" s="213"/>
      <c r="J26" s="207"/>
      <c r="K26" s="89" t="str">
        <f t="shared" si="1"/>
        <v/>
      </c>
      <c r="M26" s="22">
        <f t="shared" si="4"/>
        <v>0</v>
      </c>
    </row>
    <row r="27" spans="1:13">
      <c r="A27" s="89" t="s">
        <v>235</v>
      </c>
      <c r="B27" s="90" t="s">
        <v>253</v>
      </c>
      <c r="C27" s="198"/>
      <c r="D27" s="196"/>
      <c r="E27" s="213"/>
      <c r="F27" s="213"/>
      <c r="G27" s="213"/>
      <c r="H27" s="213"/>
      <c r="I27" s="213"/>
      <c r="J27" s="207"/>
      <c r="K27" s="89" t="str">
        <f t="shared" si="1"/>
        <v/>
      </c>
      <c r="M27" s="22">
        <f t="shared" si="4"/>
        <v>0</v>
      </c>
    </row>
    <row r="28" spans="1:13" ht="30">
      <c r="A28" s="89" t="s">
        <v>239</v>
      </c>
      <c r="B28" s="90" t="s">
        <v>254</v>
      </c>
      <c r="C28" s="198"/>
      <c r="D28" s="197"/>
      <c r="E28" s="213"/>
      <c r="F28" s="213"/>
      <c r="G28" s="213"/>
      <c r="H28" s="213"/>
      <c r="I28" s="213"/>
      <c r="J28" s="207"/>
      <c r="K28" s="89" t="str">
        <f t="shared" si="1"/>
        <v/>
      </c>
      <c r="M28" s="22">
        <f t="shared" si="4"/>
        <v>0</v>
      </c>
    </row>
    <row r="29" spans="1:13">
      <c r="A29" s="140">
        <v>6</v>
      </c>
      <c r="B29" s="124" t="s">
        <v>59</v>
      </c>
      <c r="C29" s="198" t="s">
        <v>481</v>
      </c>
      <c r="D29" s="154"/>
      <c r="E29" s="151"/>
      <c r="F29" s="151"/>
      <c r="G29" s="151"/>
      <c r="H29" s="151"/>
      <c r="I29" s="151"/>
      <c r="J29" s="143"/>
      <c r="K29" s="166" t="str">
        <f>IF(M29&gt;0,AVERAGE(K30:K33),"")</f>
        <v/>
      </c>
      <c r="M29" s="178">
        <f>SUM(M30:M33)</f>
        <v>0</v>
      </c>
    </row>
    <row r="30" spans="1:13">
      <c r="A30" s="89" t="s">
        <v>227</v>
      </c>
      <c r="B30" s="90" t="s">
        <v>250</v>
      </c>
      <c r="C30" s="198"/>
      <c r="D30" s="154"/>
      <c r="E30" s="204"/>
      <c r="F30" s="204"/>
      <c r="G30" s="204"/>
      <c r="H30" s="204"/>
      <c r="I30" s="204"/>
      <c r="J30" s="207"/>
      <c r="K30" s="89" t="str">
        <f t="shared" si="1"/>
        <v/>
      </c>
      <c r="M30" s="22">
        <f>COUNT(E30:I30)</f>
        <v>0</v>
      </c>
    </row>
    <row r="31" spans="1:13">
      <c r="A31" s="89" t="s">
        <v>228</v>
      </c>
      <c r="B31" s="90" t="s">
        <v>251</v>
      </c>
      <c r="C31" s="198"/>
      <c r="D31" s="154"/>
      <c r="E31" s="204"/>
      <c r="F31" s="204"/>
      <c r="G31" s="204"/>
      <c r="H31" s="204"/>
      <c r="I31" s="204"/>
      <c r="J31" s="207"/>
      <c r="K31" s="89" t="str">
        <f t="shared" si="1"/>
        <v/>
      </c>
      <c r="M31" s="22">
        <f t="shared" ref="M31:M33" si="5">COUNT(E31:I31)</f>
        <v>0</v>
      </c>
    </row>
    <row r="32" spans="1:13" ht="55.5" customHeight="1">
      <c r="A32" s="89" t="s">
        <v>229</v>
      </c>
      <c r="B32" s="95" t="s">
        <v>362</v>
      </c>
      <c r="C32" s="198"/>
      <c r="D32" s="154"/>
      <c r="E32" s="204"/>
      <c r="F32" s="204"/>
      <c r="G32" s="204"/>
      <c r="H32" s="204"/>
      <c r="I32" s="204"/>
      <c r="J32" s="207"/>
      <c r="K32" s="89" t="str">
        <f t="shared" si="1"/>
        <v/>
      </c>
      <c r="M32" s="22">
        <f t="shared" si="5"/>
        <v>0</v>
      </c>
    </row>
    <row r="33" spans="1:13" ht="45">
      <c r="A33" s="89" t="s">
        <v>230</v>
      </c>
      <c r="B33" s="96" t="s">
        <v>81</v>
      </c>
      <c r="C33" s="198"/>
      <c r="D33" s="171" t="s">
        <v>543</v>
      </c>
      <c r="E33" s="204"/>
      <c r="F33" s="204"/>
      <c r="G33" s="204"/>
      <c r="H33" s="204"/>
      <c r="I33" s="204"/>
      <c r="J33" s="207"/>
      <c r="K33" s="89" t="str">
        <f t="shared" si="1"/>
        <v/>
      </c>
      <c r="M33" s="22">
        <f t="shared" si="5"/>
        <v>0</v>
      </c>
    </row>
    <row r="34" spans="1:13">
      <c r="C34" s="68"/>
      <c r="D34" s="68"/>
      <c r="J34" s="24" t="s">
        <v>542</v>
      </c>
      <c r="K34" s="169" t="e">
        <f>AVERAGE(K6,K9,K10,K14,K18,K29)</f>
        <v>#DIV/0!</v>
      </c>
    </row>
    <row r="35" spans="1:13">
      <c r="B35" s="3" t="s">
        <v>546</v>
      </c>
      <c r="C35" s="68"/>
      <c r="D35" s="68"/>
    </row>
    <row r="36" spans="1:13">
      <c r="B36" s="3" t="s">
        <v>33</v>
      </c>
    </row>
    <row r="37" spans="1:13">
      <c r="B37" s="10" t="s">
        <v>31</v>
      </c>
    </row>
    <row r="38" spans="1:13">
      <c r="B38" s="8" t="s">
        <v>32</v>
      </c>
    </row>
    <row r="39" spans="1:13">
      <c r="B39" s="9" t="s">
        <v>27</v>
      </c>
    </row>
    <row r="40" spans="1:13">
      <c r="B40" s="9" t="s">
        <v>28</v>
      </c>
    </row>
    <row r="41" spans="1:13">
      <c r="B41" s="9" t="s">
        <v>29</v>
      </c>
    </row>
    <row r="42" spans="1:13">
      <c r="B42" s="9" t="s">
        <v>30</v>
      </c>
    </row>
    <row r="43" spans="1:13">
      <c r="B43" s="3"/>
    </row>
    <row r="47" spans="1:13">
      <c r="B47" s="1"/>
    </row>
    <row r="50" spans="2:2">
      <c r="B50" s="1"/>
    </row>
  </sheetData>
  <sheetProtection password="CF63" sheet="1" objects="1" scenarios="1"/>
  <mergeCells count="6">
    <mergeCell ref="C6:C8"/>
    <mergeCell ref="D10:D28"/>
    <mergeCell ref="C29:C33"/>
    <mergeCell ref="C25:C28"/>
    <mergeCell ref="C18:C23"/>
    <mergeCell ref="C10:C13"/>
  </mergeCells>
  <pageMargins left="0.7" right="0.7" top="0.75" bottom="0.75" header="0.3" footer="0.3"/>
</worksheet>
</file>

<file path=xl/worksheets/sheet9.xml><?xml version="1.0" encoding="utf-8"?>
<worksheet xmlns="http://schemas.openxmlformats.org/spreadsheetml/2006/main" xmlns:r="http://schemas.openxmlformats.org/officeDocument/2006/relationships">
  <sheetPr>
    <tabColor theme="6" tint="0.79998168889431442"/>
  </sheetPr>
  <dimension ref="A1:M45"/>
  <sheetViews>
    <sheetView showGridLines="0" topLeftCell="A19" zoomScale="80" zoomScaleNormal="80" workbookViewId="0">
      <selection activeCell="F33" sqref="F33"/>
    </sheetView>
  </sheetViews>
  <sheetFormatPr defaultRowHeight="15"/>
  <cols>
    <col min="1" max="1" width="9.140625" style="23"/>
    <col min="2" max="2" width="75.7109375" customWidth="1"/>
    <col min="3" max="3" width="23" style="4" customWidth="1"/>
    <col min="4" max="4" width="20.140625" style="4" customWidth="1"/>
    <col min="10" max="10" width="29.85546875" customWidth="1"/>
    <col min="11" max="11" width="12.42578125" bestFit="1" customWidth="1"/>
    <col min="13" max="13" width="0" style="22" hidden="1" customWidth="1"/>
  </cols>
  <sheetData>
    <row r="1" spans="1:13">
      <c r="A1" s="189" t="s">
        <v>548</v>
      </c>
    </row>
    <row r="3" spans="1:13">
      <c r="C3" s="1"/>
      <c r="D3" s="1"/>
      <c r="J3" s="1"/>
      <c r="K3" s="1"/>
    </row>
    <row r="4" spans="1:13" s="14" customFormat="1">
      <c r="C4" s="87"/>
      <c r="D4" s="87"/>
      <c r="E4" s="73" t="s">
        <v>467</v>
      </c>
      <c r="F4" s="73"/>
      <c r="G4" s="73"/>
      <c r="H4" s="73"/>
      <c r="I4" s="73"/>
      <c r="J4" s="85"/>
      <c r="K4" s="85"/>
      <c r="M4" s="22"/>
    </row>
    <row r="5" spans="1:13" ht="30">
      <c r="A5" s="80"/>
      <c r="B5" s="75" t="s">
        <v>60</v>
      </c>
      <c r="C5" s="77" t="s">
        <v>547</v>
      </c>
      <c r="D5" s="182" t="s">
        <v>544</v>
      </c>
      <c r="E5" s="74">
        <v>0</v>
      </c>
      <c r="F5" s="74">
        <v>1</v>
      </c>
      <c r="G5" s="74">
        <v>2</v>
      </c>
      <c r="H5" s="74">
        <v>3</v>
      </c>
      <c r="I5" s="74">
        <v>4</v>
      </c>
      <c r="J5" s="78" t="s">
        <v>415</v>
      </c>
      <c r="K5" s="79" t="s">
        <v>416</v>
      </c>
    </row>
    <row r="6" spans="1:13" s="1" customFormat="1" ht="45">
      <c r="A6" s="124">
        <v>1</v>
      </c>
      <c r="B6" s="125" t="s">
        <v>67</v>
      </c>
      <c r="C6" s="198" t="s">
        <v>412</v>
      </c>
      <c r="D6" s="154"/>
      <c r="E6" s="149"/>
      <c r="F6" s="149"/>
      <c r="G6" s="149"/>
      <c r="H6" s="149"/>
      <c r="I6" s="149"/>
      <c r="J6" s="142"/>
      <c r="K6" s="173" t="str">
        <f>IF(M6&gt;0,AVERAGE(K7:K8),"")</f>
        <v/>
      </c>
      <c r="M6" s="172">
        <f>SUM(M7:M8)</f>
        <v>0</v>
      </c>
    </row>
    <row r="7" spans="1:13" s="1" customFormat="1">
      <c r="A7" s="89" t="s">
        <v>227</v>
      </c>
      <c r="B7" s="90" t="s">
        <v>4</v>
      </c>
      <c r="C7" s="198"/>
      <c r="D7" s="154"/>
      <c r="E7" s="202"/>
      <c r="F7" s="202"/>
      <c r="G7" s="202"/>
      <c r="H7" s="202"/>
      <c r="I7" s="202"/>
      <c r="J7" s="99"/>
      <c r="K7" s="89" t="str">
        <f>IF(M7&gt;0,SUM(E7:I7),"")</f>
        <v/>
      </c>
      <c r="M7" s="19">
        <f>COUNT(E7:I7)</f>
        <v>0</v>
      </c>
    </row>
    <row r="8" spans="1:13" s="1" customFormat="1">
      <c r="A8" s="89" t="s">
        <v>228</v>
      </c>
      <c r="B8" s="90" t="s">
        <v>5</v>
      </c>
      <c r="C8" s="198"/>
      <c r="D8" s="154"/>
      <c r="E8" s="202"/>
      <c r="F8" s="202"/>
      <c r="G8" s="202"/>
      <c r="H8" s="202"/>
      <c r="I8" s="202"/>
      <c r="J8" s="99"/>
      <c r="K8" s="89" t="str">
        <f>IF(M8&gt;0,SUM(E8:I8),"")</f>
        <v/>
      </c>
      <c r="M8" s="19">
        <f>COUNT(E8:I8)</f>
        <v>0</v>
      </c>
    </row>
    <row r="9" spans="1:13" s="1" customFormat="1" ht="30">
      <c r="A9" s="124">
        <v>2</v>
      </c>
      <c r="B9" s="125" t="s">
        <v>68</v>
      </c>
      <c r="C9" s="39" t="s">
        <v>413</v>
      </c>
      <c r="D9" s="142"/>
      <c r="E9" s="202"/>
      <c r="F9" s="202"/>
      <c r="G9" s="202"/>
      <c r="H9" s="202"/>
      <c r="I9" s="202"/>
      <c r="J9" s="99"/>
      <c r="K9" s="168" t="str">
        <f>IF(M9&gt;0,SUM(E9:I9),"")</f>
        <v/>
      </c>
      <c r="M9" s="19">
        <f>COUNT(E9:I9)</f>
        <v>0</v>
      </c>
    </row>
    <row r="10" spans="1:13" s="1" customFormat="1" ht="27" customHeight="1">
      <c r="A10" s="124">
        <v>3</v>
      </c>
      <c r="B10" s="125" t="s">
        <v>69</v>
      </c>
      <c r="C10" s="198" t="s">
        <v>449</v>
      </c>
      <c r="D10" s="154"/>
      <c r="E10" s="149"/>
      <c r="F10" s="149"/>
      <c r="G10" s="149"/>
      <c r="H10" s="149"/>
      <c r="I10" s="149"/>
      <c r="J10" s="142"/>
      <c r="K10" s="173" t="str">
        <f>IF(M10&gt;0,AVERAGE(K11:K16),"")</f>
        <v/>
      </c>
      <c r="M10" s="172">
        <f>SUM(M11:M16)</f>
        <v>0</v>
      </c>
    </row>
    <row r="11" spans="1:13" s="1" customFormat="1">
      <c r="A11" s="89" t="s">
        <v>227</v>
      </c>
      <c r="B11" s="100" t="s">
        <v>108</v>
      </c>
      <c r="C11" s="198"/>
      <c r="D11" s="154"/>
      <c r="E11" s="202"/>
      <c r="F11" s="202"/>
      <c r="G11" s="202"/>
      <c r="H11" s="202"/>
      <c r="I11" s="202"/>
      <c r="J11" s="99"/>
      <c r="K11" s="89" t="str">
        <f t="shared" ref="K11:K16" si="0">IF(M11&gt;0,SUM(E11:I11),"")</f>
        <v/>
      </c>
      <c r="M11" s="19">
        <f t="shared" ref="M11:M16" si="1">COUNT(E11:I11)</f>
        <v>0</v>
      </c>
    </row>
    <row r="12" spans="1:13" s="1" customFormat="1" ht="65.25" customHeight="1">
      <c r="A12" s="89" t="s">
        <v>228</v>
      </c>
      <c r="B12" s="90" t="s">
        <v>105</v>
      </c>
      <c r="C12" s="198"/>
      <c r="D12" s="154"/>
      <c r="E12" s="202"/>
      <c r="F12" s="202"/>
      <c r="G12" s="202"/>
      <c r="H12" s="202"/>
      <c r="I12" s="202"/>
      <c r="J12" s="99"/>
      <c r="K12" s="89" t="str">
        <f t="shared" si="0"/>
        <v/>
      </c>
      <c r="M12" s="19">
        <f t="shared" si="1"/>
        <v>0</v>
      </c>
    </row>
    <row r="13" spans="1:13" s="1" customFormat="1" ht="30">
      <c r="A13" s="89" t="s">
        <v>229</v>
      </c>
      <c r="B13" s="90" t="s">
        <v>106</v>
      </c>
      <c r="C13" s="198"/>
      <c r="D13" s="154"/>
      <c r="E13" s="202"/>
      <c r="F13" s="202"/>
      <c r="G13" s="202"/>
      <c r="H13" s="202"/>
      <c r="I13" s="202"/>
      <c r="J13" s="99"/>
      <c r="K13" s="89" t="str">
        <f t="shared" si="0"/>
        <v/>
      </c>
      <c r="M13" s="19">
        <f t="shared" si="1"/>
        <v>0</v>
      </c>
    </row>
    <row r="14" spans="1:13" s="1" customFormat="1">
      <c r="A14" s="89" t="s">
        <v>230</v>
      </c>
      <c r="B14" s="90" t="s">
        <v>107</v>
      </c>
      <c r="C14" s="198"/>
      <c r="D14" s="154"/>
      <c r="E14" s="202"/>
      <c r="F14" s="202"/>
      <c r="G14" s="202"/>
      <c r="H14" s="202"/>
      <c r="I14" s="202"/>
      <c r="J14" s="99"/>
      <c r="K14" s="89" t="str">
        <f t="shared" si="0"/>
        <v/>
      </c>
      <c r="M14" s="19">
        <f t="shared" si="1"/>
        <v>0</v>
      </c>
    </row>
    <row r="15" spans="1:13" s="1" customFormat="1" ht="30">
      <c r="A15" s="89" t="s">
        <v>231</v>
      </c>
      <c r="B15" s="90" t="s">
        <v>70</v>
      </c>
      <c r="C15" s="36" t="s">
        <v>450</v>
      </c>
      <c r="D15" s="187"/>
      <c r="E15" s="202"/>
      <c r="F15" s="202"/>
      <c r="G15" s="202"/>
      <c r="H15" s="202"/>
      <c r="I15" s="202"/>
      <c r="J15" s="207"/>
      <c r="K15" s="89" t="str">
        <f t="shared" si="0"/>
        <v/>
      </c>
      <c r="M15" s="19">
        <f t="shared" si="1"/>
        <v>0</v>
      </c>
    </row>
    <row r="16" spans="1:13" s="1" customFormat="1" ht="45">
      <c r="A16" s="89" t="s">
        <v>232</v>
      </c>
      <c r="B16" s="90" t="s">
        <v>71</v>
      </c>
      <c r="C16" s="101" t="s">
        <v>451</v>
      </c>
      <c r="D16" s="188"/>
      <c r="E16" s="202"/>
      <c r="F16" s="202"/>
      <c r="G16" s="202"/>
      <c r="H16" s="202"/>
      <c r="I16" s="202"/>
      <c r="J16" s="207"/>
      <c r="K16" s="89" t="str">
        <f t="shared" si="0"/>
        <v/>
      </c>
      <c r="M16" s="19">
        <f t="shared" si="1"/>
        <v>0</v>
      </c>
    </row>
    <row r="17" spans="1:13" s="1" customFormat="1" ht="30">
      <c r="A17" s="124">
        <v>4</v>
      </c>
      <c r="B17" s="125" t="s">
        <v>74</v>
      </c>
      <c r="C17" s="198" t="s">
        <v>412</v>
      </c>
      <c r="D17" s="154"/>
      <c r="E17" s="149"/>
      <c r="F17" s="149"/>
      <c r="G17" s="149"/>
      <c r="H17" s="149"/>
      <c r="I17" s="149"/>
      <c r="J17" s="143"/>
      <c r="K17" s="167" t="str">
        <f>IF(M17&gt;0,AVERAGE(K18:K25),"")</f>
        <v/>
      </c>
      <c r="M17" s="172">
        <f>SUM(M18:M25)</f>
        <v>0</v>
      </c>
    </row>
    <row r="18" spans="1:13" s="1" customFormat="1" ht="36" customHeight="1">
      <c r="A18" s="89" t="s">
        <v>227</v>
      </c>
      <c r="B18" s="90" t="s">
        <v>72</v>
      </c>
      <c r="C18" s="198"/>
      <c r="D18" s="154"/>
      <c r="E18" s="202"/>
      <c r="F18" s="202"/>
      <c r="G18" s="202"/>
      <c r="H18" s="202"/>
      <c r="I18" s="202"/>
      <c r="J18" s="207"/>
      <c r="K18" s="89" t="str">
        <f t="shared" ref="K18:K25" si="2">IF(M18&gt;0,SUM(E18:I18),"")</f>
        <v/>
      </c>
      <c r="M18" s="19">
        <f t="shared" ref="M18:M26" si="3">COUNT(E18:I18)</f>
        <v>0</v>
      </c>
    </row>
    <row r="19" spans="1:13" s="1" customFormat="1" ht="30">
      <c r="A19" s="89" t="s">
        <v>228</v>
      </c>
      <c r="B19" s="90" t="s">
        <v>75</v>
      </c>
      <c r="C19" s="198"/>
      <c r="D19" s="154"/>
      <c r="E19" s="202"/>
      <c r="F19" s="202"/>
      <c r="G19" s="202"/>
      <c r="H19" s="202"/>
      <c r="I19" s="202"/>
      <c r="J19" s="207"/>
      <c r="K19" s="89" t="str">
        <f t="shared" si="2"/>
        <v/>
      </c>
      <c r="M19" s="19">
        <f t="shared" si="3"/>
        <v>0</v>
      </c>
    </row>
    <row r="20" spans="1:13" s="1" customFormat="1">
      <c r="A20" s="89" t="s">
        <v>229</v>
      </c>
      <c r="B20" s="90" t="s">
        <v>76</v>
      </c>
      <c r="C20" s="200" t="s">
        <v>452</v>
      </c>
      <c r="D20" s="188"/>
      <c r="E20" s="202"/>
      <c r="F20" s="202"/>
      <c r="G20" s="202"/>
      <c r="H20" s="202"/>
      <c r="I20" s="202"/>
      <c r="J20" s="207"/>
      <c r="K20" s="89" t="str">
        <f t="shared" si="2"/>
        <v/>
      </c>
      <c r="M20" s="19">
        <f t="shared" si="3"/>
        <v>0</v>
      </c>
    </row>
    <row r="21" spans="1:13" s="1" customFormat="1" ht="53.25" customHeight="1">
      <c r="A21" s="89" t="s">
        <v>230</v>
      </c>
      <c r="B21" s="90" t="s">
        <v>109</v>
      </c>
      <c r="C21" s="200"/>
      <c r="D21" s="188"/>
      <c r="E21" s="202"/>
      <c r="F21" s="202"/>
      <c r="G21" s="202"/>
      <c r="H21" s="202"/>
      <c r="I21" s="202"/>
      <c r="J21" s="207"/>
      <c r="K21" s="89" t="str">
        <f t="shared" si="2"/>
        <v/>
      </c>
      <c r="M21" s="19">
        <f t="shared" si="3"/>
        <v>0</v>
      </c>
    </row>
    <row r="22" spans="1:13" s="1" customFormat="1" ht="30">
      <c r="A22" s="89" t="s">
        <v>231</v>
      </c>
      <c r="B22" s="90" t="s">
        <v>110</v>
      </c>
      <c r="C22" s="200"/>
      <c r="D22" s="188"/>
      <c r="E22" s="202"/>
      <c r="F22" s="202"/>
      <c r="G22" s="202"/>
      <c r="H22" s="202"/>
      <c r="I22" s="202"/>
      <c r="J22" s="207"/>
      <c r="K22" s="89" t="str">
        <f t="shared" si="2"/>
        <v/>
      </c>
      <c r="M22" s="19">
        <f t="shared" si="3"/>
        <v>0</v>
      </c>
    </row>
    <row r="23" spans="1:13" s="1" customFormat="1" ht="30">
      <c r="A23" s="89" t="s">
        <v>232</v>
      </c>
      <c r="B23" s="90" t="s">
        <v>111</v>
      </c>
      <c r="C23" s="200"/>
      <c r="D23" s="188"/>
      <c r="E23" s="202"/>
      <c r="F23" s="202"/>
      <c r="G23" s="202"/>
      <c r="H23" s="202"/>
      <c r="I23" s="202"/>
      <c r="J23" s="207"/>
      <c r="K23" s="89" t="str">
        <f t="shared" si="2"/>
        <v/>
      </c>
      <c r="M23" s="19">
        <f t="shared" si="3"/>
        <v>0</v>
      </c>
    </row>
    <row r="24" spans="1:13" s="1" customFormat="1">
      <c r="A24" s="89" t="s">
        <v>233</v>
      </c>
      <c r="B24" s="90" t="s">
        <v>77</v>
      </c>
      <c r="C24" s="200"/>
      <c r="D24" s="188"/>
      <c r="E24" s="202"/>
      <c r="F24" s="202"/>
      <c r="G24" s="202"/>
      <c r="H24" s="202"/>
      <c r="I24" s="202"/>
      <c r="J24" s="207"/>
      <c r="K24" s="89" t="str">
        <f t="shared" si="2"/>
        <v/>
      </c>
      <c r="M24" s="19">
        <f t="shared" si="3"/>
        <v>0</v>
      </c>
    </row>
    <row r="25" spans="1:13" s="1" customFormat="1">
      <c r="A25" s="89" t="s">
        <v>234</v>
      </c>
      <c r="B25" s="90" t="s">
        <v>78</v>
      </c>
      <c r="C25" s="200"/>
      <c r="D25" s="188"/>
      <c r="E25" s="202"/>
      <c r="F25" s="202"/>
      <c r="G25" s="202"/>
      <c r="H25" s="202"/>
      <c r="I25" s="202"/>
      <c r="J25" s="207"/>
      <c r="K25" s="89" t="str">
        <f t="shared" si="2"/>
        <v/>
      </c>
      <c r="M25" s="19">
        <f t="shared" si="3"/>
        <v>0</v>
      </c>
    </row>
    <row r="26" spans="1:13" s="1" customFormat="1" ht="30">
      <c r="A26" s="124">
        <v>5</v>
      </c>
      <c r="B26" s="125" t="s">
        <v>104</v>
      </c>
      <c r="C26" s="198" t="s">
        <v>481</v>
      </c>
      <c r="D26" s="171" t="s">
        <v>545</v>
      </c>
      <c r="E26" s="202"/>
      <c r="F26" s="202"/>
      <c r="G26" s="202"/>
      <c r="H26" s="202"/>
      <c r="I26" s="202"/>
      <c r="J26" s="207"/>
      <c r="K26" s="168" t="str">
        <f>IF(M26&gt;0,SUM(E26:I26),"")</f>
        <v/>
      </c>
      <c r="M26" s="19">
        <f t="shared" si="3"/>
        <v>0</v>
      </c>
    </row>
    <row r="27" spans="1:13">
      <c r="A27" s="140">
        <v>6</v>
      </c>
      <c r="B27" s="124" t="s">
        <v>79</v>
      </c>
      <c r="C27" s="198"/>
      <c r="D27" s="154"/>
      <c r="E27" s="146"/>
      <c r="F27" s="146"/>
      <c r="G27" s="146"/>
      <c r="H27" s="146"/>
      <c r="I27" s="146"/>
      <c r="J27" s="143"/>
      <c r="K27" s="166" t="str">
        <f>IF(M27&gt;0,AVERAGE(K28:K29),"")</f>
        <v/>
      </c>
      <c r="M27" s="178">
        <f>SUM(M28:M29)</f>
        <v>0</v>
      </c>
    </row>
    <row r="28" spans="1:13" ht="49.5" customHeight="1">
      <c r="A28" s="94" t="s">
        <v>227</v>
      </c>
      <c r="B28" s="95" t="s">
        <v>364</v>
      </c>
      <c r="C28" s="198"/>
      <c r="D28" s="154"/>
      <c r="E28" s="204"/>
      <c r="F28" s="204"/>
      <c r="G28" s="204"/>
      <c r="H28" s="204"/>
      <c r="I28" s="204"/>
      <c r="J28" s="207"/>
      <c r="K28" s="89" t="str">
        <f t="shared" ref="K28:K29" si="4">IF(M28&gt;0,SUM(E28:I28),"")</f>
        <v/>
      </c>
      <c r="M28" s="19">
        <f t="shared" ref="M28:M29" si="5">COUNT(E28:I28)</f>
        <v>0</v>
      </c>
    </row>
    <row r="29" spans="1:13" ht="45">
      <c r="A29" s="94" t="s">
        <v>228</v>
      </c>
      <c r="B29" s="96" t="s">
        <v>80</v>
      </c>
      <c r="C29" s="198"/>
      <c r="D29" s="171" t="s">
        <v>543</v>
      </c>
      <c r="E29" s="204"/>
      <c r="F29" s="204"/>
      <c r="G29" s="204"/>
      <c r="H29" s="204"/>
      <c r="I29" s="204"/>
      <c r="J29" s="207"/>
      <c r="K29" s="89" t="str">
        <f t="shared" si="4"/>
        <v/>
      </c>
      <c r="M29" s="19">
        <f t="shared" si="5"/>
        <v>0</v>
      </c>
    </row>
    <row r="30" spans="1:13">
      <c r="C30" s="68"/>
      <c r="D30" s="68"/>
      <c r="E30" s="18"/>
      <c r="F30" s="18"/>
      <c r="G30" s="18"/>
      <c r="H30" s="18"/>
      <c r="I30" s="18"/>
      <c r="J30" s="24" t="s">
        <v>542</v>
      </c>
      <c r="K30" s="169" t="e">
        <f>AVERAGE(K6,K9,K10,K17,K26,K27)</f>
        <v>#DIV/0!</v>
      </c>
    </row>
    <row r="31" spans="1:13">
      <c r="B31" s="3" t="s">
        <v>546</v>
      </c>
      <c r="C31" s="68"/>
      <c r="D31" s="68"/>
    </row>
    <row r="32" spans="1:13">
      <c r="B32" s="3" t="s">
        <v>33</v>
      </c>
      <c r="C32" s="68"/>
      <c r="D32" s="68"/>
    </row>
    <row r="33" spans="2:4">
      <c r="B33" s="11" t="s">
        <v>73</v>
      </c>
      <c r="C33" s="68"/>
      <c r="D33" s="68"/>
    </row>
    <row r="34" spans="2:4">
      <c r="B34" s="12" t="s">
        <v>61</v>
      </c>
    </row>
    <row r="35" spans="2:4">
      <c r="B35" s="13" t="s">
        <v>62</v>
      </c>
    </row>
    <row r="36" spans="2:4">
      <c r="B36" s="13" t="s">
        <v>63</v>
      </c>
    </row>
    <row r="37" spans="2:4">
      <c r="B37" s="13" t="s">
        <v>64</v>
      </c>
    </row>
    <row r="38" spans="2:4">
      <c r="B38" s="13" t="s">
        <v>65</v>
      </c>
    </row>
    <row r="39" spans="2:4">
      <c r="B39" s="13" t="s">
        <v>363</v>
      </c>
    </row>
    <row r="40" spans="2:4">
      <c r="B40" s="13" t="s">
        <v>66</v>
      </c>
    </row>
    <row r="41" spans="2:4">
      <c r="B41" s="3"/>
    </row>
    <row r="45" spans="2:4">
      <c r="B45" s="1"/>
    </row>
  </sheetData>
  <sheetProtection password="CF63" sheet="1" objects="1" scenarios="1"/>
  <mergeCells count="5">
    <mergeCell ref="C26:C29"/>
    <mergeCell ref="C20:C25"/>
    <mergeCell ref="C17:C19"/>
    <mergeCell ref="C10:C14"/>
    <mergeCell ref="C6:C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Audit score</vt:lpstr>
      <vt:lpstr>final score</vt:lpstr>
      <vt:lpstr>A. Regulatory compliance</vt:lpstr>
      <vt:lpstr>Annexure A</vt:lpstr>
      <vt:lpstr>Annexure B</vt:lpstr>
      <vt:lpstr>B. P&amp;S-1.Sustainability</vt:lpstr>
      <vt:lpstr>B. P&amp;S-2.HR Practices</vt:lpstr>
      <vt:lpstr>B. P&amp;S-3.Communication</vt:lpstr>
      <vt:lpstr>B. P&amp;S-4. GOODS &amp; SERVICES</vt:lpstr>
      <vt:lpstr>P&amp;S-5. T&amp;C OF HOSTING</vt:lpstr>
      <vt:lpstr>P&amp;S-6. TRANS &amp; ACCOUNTING</vt:lpstr>
      <vt:lpstr>P&amp;S-7. IT &amp; DIGITAL INFORMATION</vt:lpstr>
      <vt:lpstr>P&amp;S-8. CENTRE SERVICES, FEEDBAK</vt:lpstr>
      <vt:lpstr>P&amp;S-9. CENTRE SAFETY, SECURITY</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CNS</dc:creator>
  <cp:lastModifiedBy>CNS</cp:lastModifiedBy>
  <dcterms:created xsi:type="dcterms:W3CDTF">2020-09-09T11:42:54Z</dcterms:created>
  <dcterms:modified xsi:type="dcterms:W3CDTF">2020-11-19T09:44:51Z</dcterms:modified>
</cp:coreProperties>
</file>