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autoCompressPictures="0" defaultThemeVersion="124226"/>
  <mc:AlternateContent xmlns:mc="http://schemas.openxmlformats.org/markup-compatibility/2006">
    <mc:Choice Requires="x15">
      <x15ac:absPath xmlns:x15ac="http://schemas.microsoft.com/office/spreadsheetml/2010/11/ac" url="/Users/abc/Desktop/Trust Documents Updated 19.7.26/"/>
    </mc:Choice>
  </mc:AlternateContent>
  <xr:revisionPtr revIDLastSave="0" documentId="13_ncr:1_{130DF4F6-402F-1F44-814F-96155BE88A8F}" xr6:coauthVersionLast="47" xr6:coauthVersionMax="47" xr10:uidLastSave="{00000000-0000-0000-0000-000000000000}"/>
  <bookViews>
    <workbookView xWindow="0" yWindow="740" windowWidth="29400" windowHeight="17360" tabRatio="953" firstSheet="8" activeTab="13" xr2:uid="{00000000-000D-0000-FFFF-FFFF00000000}"/>
  </bookViews>
  <sheets>
    <sheet name="Audit Scoring" sheetId="15" r:id="rId1"/>
    <sheet name="Final scores" sheetId="14" r:id="rId2"/>
    <sheet name="A. Regulatory compliance" sheetId="1" r:id="rId3"/>
    <sheet name="Annexure A" sheetId="3" r:id="rId4"/>
    <sheet name="B. P&amp;S 1. sustainability" sheetId="4" r:id="rId5"/>
    <sheet name="B. P&amp;S 2.HR Practices" sheetId="5" r:id="rId6"/>
    <sheet name="B. P&amp;S 3. Communication" sheetId="6" r:id="rId7"/>
    <sheet name="B. P&amp;S 4.Goods &amp; services" sheetId="7" r:id="rId8"/>
    <sheet name="B.P&amp;S 5.T&amp;C of sale" sheetId="8" r:id="rId9"/>
    <sheet name="B.P&amp;S 6.Trans &amp; Accounting" sheetId="9" r:id="rId10"/>
    <sheet name="B.P&amp;S 7. IT ecosystem" sheetId="10" r:id="rId11"/>
    <sheet name="C.1.Customer care " sheetId="11" r:id="rId12"/>
    <sheet name="C.2.Customer care" sheetId="12" r:id="rId13"/>
    <sheet name="C.3. Customer Care " sheetId="16" r:id="rId14"/>
    <sheet name="Sheet13" sheetId="13"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2" i="16" l="1"/>
  <c r="K32" i="16" s="1"/>
  <c r="N31" i="16"/>
  <c r="K31" i="16" s="1"/>
  <c r="N30" i="16"/>
  <c r="K30" i="16" s="1"/>
  <c r="N29" i="16"/>
  <c r="K29" i="16" s="1"/>
  <c r="N27" i="16"/>
  <c r="K27" i="16" s="1"/>
  <c r="N26" i="16"/>
  <c r="K26" i="16"/>
  <c r="N25" i="16"/>
  <c r="N23" i="16"/>
  <c r="N21" i="16"/>
  <c r="K21" i="16" s="1"/>
  <c r="N20" i="16"/>
  <c r="K20" i="16"/>
  <c r="N19" i="16"/>
  <c r="N18" i="16" s="1"/>
  <c r="K19" i="16"/>
  <c r="N16" i="16"/>
  <c r="K16" i="16"/>
  <c r="N15" i="16"/>
  <c r="K15" i="16" s="1"/>
  <c r="N14" i="16"/>
  <c r="K14" i="16" s="1"/>
  <c r="N12" i="16"/>
  <c r="K12" i="16" s="1"/>
  <c r="N11" i="16"/>
  <c r="N10" i="16"/>
  <c r="K10" i="16" s="1"/>
  <c r="N8" i="16"/>
  <c r="K8" i="16" s="1"/>
  <c r="N7" i="16"/>
  <c r="K7" i="16" s="1"/>
  <c r="N6" i="16"/>
  <c r="K6" i="16" s="1"/>
  <c r="I4" i="16"/>
  <c r="H4" i="16"/>
  <c r="G4" i="16"/>
  <c r="F4" i="16"/>
  <c r="E4" i="16"/>
  <c r="C15" i="14"/>
  <c r="C14" i="14"/>
  <c r="E15" i="15"/>
  <c r="F14" i="15"/>
  <c r="A14" i="14" s="1"/>
  <c r="AC58" i="12"/>
  <c r="AC59" i="12"/>
  <c r="Z58" i="12"/>
  <c r="Z59" i="12"/>
  <c r="AC46" i="12"/>
  <c r="Z46" i="12"/>
  <c r="AC48" i="12"/>
  <c r="AC19" i="12"/>
  <c r="Z19" i="12" s="1"/>
  <c r="AC6" i="12"/>
  <c r="Z6" i="12" s="1"/>
  <c r="AC38" i="11"/>
  <c r="Z38" i="11"/>
  <c r="AC31" i="11"/>
  <c r="Z31" i="11"/>
  <c r="AC36" i="11"/>
  <c r="AC18" i="10"/>
  <c r="AC17" i="10" s="1"/>
  <c r="Z17" i="10" s="1"/>
  <c r="Z18" i="10"/>
  <c r="AC28" i="9"/>
  <c r="Z28" i="9"/>
  <c r="AC17" i="9"/>
  <c r="AC23" i="9"/>
  <c r="Z17" i="9"/>
  <c r="Z23" i="9"/>
  <c r="AC11" i="9"/>
  <c r="AC7" i="9"/>
  <c r="Z11" i="9"/>
  <c r="Z7" i="9"/>
  <c r="AC42" i="8"/>
  <c r="Z42" i="8"/>
  <c r="AC39" i="8"/>
  <c r="Z39" i="8"/>
  <c r="AC31" i="8"/>
  <c r="Z31" i="8"/>
  <c r="AC15" i="8"/>
  <c r="AC20" i="8"/>
  <c r="Z15" i="8"/>
  <c r="Z20" i="8"/>
  <c r="AC21" i="8"/>
  <c r="AC6" i="8"/>
  <c r="Z6" i="8" s="1"/>
  <c r="AC9" i="8"/>
  <c r="AC8" i="8"/>
  <c r="AC7" i="8" s="1"/>
  <c r="AC10" i="8"/>
  <c r="Z10" i="8" s="1"/>
  <c r="AC11" i="8"/>
  <c r="AC12" i="8"/>
  <c r="Z12" i="8" s="1"/>
  <c r="AC13" i="8"/>
  <c r="Z9" i="8"/>
  <c r="Z11" i="8"/>
  <c r="Z13" i="8"/>
  <c r="AC27" i="7"/>
  <c r="Z27" i="7" s="1"/>
  <c r="AC17" i="7"/>
  <c r="Z17" i="7"/>
  <c r="AC11" i="7"/>
  <c r="AC10" i="7" s="1"/>
  <c r="Z10" i="7" s="1"/>
  <c r="Z11" i="7"/>
  <c r="AC6" i="7"/>
  <c r="Z6" i="7" s="1"/>
  <c r="AC30" i="6"/>
  <c r="AC29" i="6"/>
  <c r="AC28" i="6" s="1"/>
  <c r="Z28" i="6" s="1"/>
  <c r="AC24" i="6"/>
  <c r="Z24" i="6" s="1"/>
  <c r="Z30" i="6"/>
  <c r="AC16" i="6"/>
  <c r="Z16" i="6" s="1"/>
  <c r="AC49" i="5"/>
  <c r="AC50" i="5"/>
  <c r="AC48" i="5"/>
  <c r="AC43" i="5"/>
  <c r="Z43" i="5" s="1"/>
  <c r="AC42" i="5"/>
  <c r="Z42" i="5" s="1"/>
  <c r="Z49" i="5"/>
  <c r="Z50" i="5"/>
  <c r="Z48" i="5"/>
  <c r="AC30" i="5"/>
  <c r="Z30" i="5" s="1"/>
  <c r="AC31" i="5"/>
  <c r="Z31" i="5" s="1"/>
  <c r="AC32" i="5"/>
  <c r="Z32" i="5" s="1"/>
  <c r="AC23" i="5"/>
  <c r="AC24" i="5"/>
  <c r="Z24" i="5" s="1"/>
  <c r="AC25" i="5"/>
  <c r="AC26" i="5"/>
  <c r="Z26" i="5" s="1"/>
  <c r="AC27" i="5"/>
  <c r="Z27" i="5" s="1"/>
  <c r="AC28" i="5"/>
  <c r="Z28" i="5" s="1"/>
  <c r="Z23" i="5"/>
  <c r="Z25" i="5"/>
  <c r="AC17" i="5"/>
  <c r="AC18" i="5"/>
  <c r="AC19" i="5"/>
  <c r="Z19" i="5" s="1"/>
  <c r="AC20" i="5"/>
  <c r="Z20" i="5" s="1"/>
  <c r="AC21" i="5"/>
  <c r="Z21" i="5" s="1"/>
  <c r="Z17" i="5"/>
  <c r="Z18" i="5"/>
  <c r="AC11" i="5"/>
  <c r="AC12" i="5"/>
  <c r="AC13" i="5"/>
  <c r="AC14" i="5"/>
  <c r="AC15" i="5"/>
  <c r="Z15" i="5" s="1"/>
  <c r="Z11" i="5"/>
  <c r="Z12" i="5"/>
  <c r="Z14" i="5"/>
  <c r="AC15" i="4"/>
  <c r="Z15" i="4" s="1"/>
  <c r="AC16" i="4"/>
  <c r="Z16" i="4" s="1"/>
  <c r="AC12" i="4"/>
  <c r="Z12" i="4" s="1"/>
  <c r="AC11" i="4"/>
  <c r="AC61" i="12"/>
  <c r="Z61" i="12" s="1"/>
  <c r="AC60" i="12"/>
  <c r="AC57" i="12" s="1"/>
  <c r="Z57" i="12" s="1"/>
  <c r="AC56" i="12"/>
  <c r="Z56" i="12" s="1"/>
  <c r="AC55" i="12"/>
  <c r="Z55" i="12" s="1"/>
  <c r="AC54" i="12"/>
  <c r="Z54" i="12" s="1"/>
  <c r="AC53" i="12"/>
  <c r="Z53" i="12" s="1"/>
  <c r="AC52" i="12"/>
  <c r="Z52" i="12" s="1"/>
  <c r="AC51" i="12"/>
  <c r="Z51" i="12" s="1"/>
  <c r="AC50" i="12"/>
  <c r="Z50" i="12" s="1"/>
  <c r="AC49" i="12"/>
  <c r="Z49" i="12" s="1"/>
  <c r="Z48" i="12"/>
  <c r="AC44" i="12"/>
  <c r="Z44" i="12"/>
  <c r="AC43" i="12"/>
  <c r="Z43" i="12" s="1"/>
  <c r="AC42" i="12"/>
  <c r="Z42" i="12" s="1"/>
  <c r="AC41" i="12"/>
  <c r="Z41" i="12"/>
  <c r="AC40" i="12"/>
  <c r="Z40" i="12" s="1"/>
  <c r="AC39" i="12"/>
  <c r="Z39" i="12"/>
  <c r="AC38" i="12"/>
  <c r="Z38" i="12"/>
  <c r="AC37" i="12"/>
  <c r="Z37" i="12"/>
  <c r="AC36" i="12"/>
  <c r="Z36" i="12" s="1"/>
  <c r="AC35" i="12"/>
  <c r="Z35" i="12"/>
  <c r="AC34" i="12"/>
  <c r="AC33" i="12" s="1"/>
  <c r="Z33" i="12" s="1"/>
  <c r="Z34" i="12"/>
  <c r="AC32" i="12"/>
  <c r="Z32" i="12" s="1"/>
  <c r="AC31" i="12"/>
  <c r="Z31" i="12"/>
  <c r="AC30" i="12"/>
  <c r="Z30" i="12"/>
  <c r="AC29" i="12"/>
  <c r="AC27" i="12"/>
  <c r="Z27" i="12" s="1"/>
  <c r="AC26" i="12"/>
  <c r="Z26" i="12" s="1"/>
  <c r="AC25" i="12"/>
  <c r="Z25" i="12" s="1"/>
  <c r="AC24" i="12"/>
  <c r="Z24" i="12" s="1"/>
  <c r="AC23" i="12"/>
  <c r="Z23" i="12"/>
  <c r="AC22" i="12"/>
  <c r="Z22" i="12"/>
  <c r="AC21" i="12"/>
  <c r="Z21" i="12" s="1"/>
  <c r="AC20" i="12"/>
  <c r="Z20" i="12"/>
  <c r="AC18" i="12"/>
  <c r="Z18" i="12" s="1"/>
  <c r="AC17" i="12"/>
  <c r="Z17" i="12" s="1"/>
  <c r="AC16" i="12"/>
  <c r="Z16" i="12" s="1"/>
  <c r="AC15" i="12"/>
  <c r="Z15" i="12" s="1"/>
  <c r="AC14" i="12"/>
  <c r="Z14" i="12" s="1"/>
  <c r="AC12" i="12"/>
  <c r="Z12" i="12"/>
  <c r="AC11" i="12"/>
  <c r="Z11" i="12"/>
  <c r="AC10" i="12"/>
  <c r="Z10" i="12"/>
  <c r="AC9" i="12"/>
  <c r="AC8" i="12" s="1"/>
  <c r="Z8" i="12" s="1"/>
  <c r="Z9" i="12"/>
  <c r="AC7" i="12"/>
  <c r="Z7" i="12" s="1"/>
  <c r="AC41" i="11"/>
  <c r="Z41" i="11" s="1"/>
  <c r="AC40" i="11"/>
  <c r="Z40" i="11" s="1"/>
  <c r="AC39" i="11"/>
  <c r="Z39" i="11" s="1"/>
  <c r="Z36" i="11"/>
  <c r="AC35" i="11"/>
  <c r="Z35" i="11"/>
  <c r="AC34" i="11"/>
  <c r="Z34" i="11"/>
  <c r="AC33" i="11"/>
  <c r="Z33" i="11"/>
  <c r="AC32" i="11"/>
  <c r="Z32" i="11"/>
  <c r="AC29" i="11"/>
  <c r="Z29" i="11"/>
  <c r="AC28" i="11"/>
  <c r="Z28" i="11"/>
  <c r="AC27" i="11"/>
  <c r="Z27" i="11"/>
  <c r="AC26" i="11"/>
  <c r="Z26" i="11" s="1"/>
  <c r="AC25" i="11"/>
  <c r="Z25" i="11"/>
  <c r="AC24" i="11"/>
  <c r="Z24" i="11" s="1"/>
  <c r="AC23" i="11"/>
  <c r="Z23" i="11"/>
  <c r="AC22" i="11"/>
  <c r="Z22" i="11" s="1"/>
  <c r="AC21" i="11"/>
  <c r="Z21" i="11" s="1"/>
  <c r="AC20" i="11"/>
  <c r="Z20" i="11" s="1"/>
  <c r="AC19" i="11"/>
  <c r="Z19" i="11" s="1"/>
  <c r="AC18" i="11"/>
  <c r="Z18" i="11" s="1"/>
  <c r="AC17" i="11"/>
  <c r="Z17" i="11" s="1"/>
  <c r="AC16" i="11"/>
  <c r="Z16" i="11" s="1"/>
  <c r="AC15" i="11"/>
  <c r="Z15" i="11" s="1"/>
  <c r="AC14" i="11"/>
  <c r="Z14" i="11" s="1"/>
  <c r="AC13" i="11"/>
  <c r="Z13" i="11" s="1"/>
  <c r="AC12" i="11"/>
  <c r="Z12" i="11" s="1"/>
  <c r="AC11" i="11"/>
  <c r="Z11" i="11" s="1"/>
  <c r="AC10" i="11"/>
  <c r="Z10" i="11"/>
  <c r="AC9" i="11"/>
  <c r="Z9" i="11" s="1"/>
  <c r="AC7" i="11"/>
  <c r="Z7" i="11" s="1"/>
  <c r="AC6" i="11"/>
  <c r="Z6" i="11"/>
  <c r="AC23" i="10"/>
  <c r="Z23" i="10"/>
  <c r="AC22" i="10"/>
  <c r="Z22" i="10"/>
  <c r="AC21" i="10"/>
  <c r="Z21" i="10"/>
  <c r="AC20" i="10"/>
  <c r="Z20" i="10"/>
  <c r="AC19" i="10"/>
  <c r="Z19" i="10"/>
  <c r="AC16" i="10"/>
  <c r="Z16" i="10"/>
  <c r="AC15" i="10"/>
  <c r="Z15" i="10"/>
  <c r="AC14" i="10"/>
  <c r="Z14" i="10"/>
  <c r="AC13" i="10"/>
  <c r="AC12" i="10" s="1"/>
  <c r="Z12" i="10" s="1"/>
  <c r="Z13" i="10"/>
  <c r="AC11" i="10"/>
  <c r="Z11" i="10"/>
  <c r="AC10" i="10"/>
  <c r="AC9" i="10" s="1"/>
  <c r="Z9" i="10" s="1"/>
  <c r="Z10" i="10"/>
  <c r="AC8" i="10"/>
  <c r="Z8" i="10"/>
  <c r="AC7" i="10"/>
  <c r="Z7" i="10"/>
  <c r="AC6" i="10"/>
  <c r="AC5" i="10" s="1"/>
  <c r="Z5" i="10" s="1"/>
  <c r="Z6" i="10"/>
  <c r="AC32" i="9"/>
  <c r="Z32" i="9"/>
  <c r="AC31" i="9"/>
  <c r="Z31" i="9"/>
  <c r="AC30" i="9"/>
  <c r="Z30" i="9"/>
  <c r="AC29" i="9"/>
  <c r="Z29" i="9"/>
  <c r="AC27" i="9"/>
  <c r="AC26" i="9" s="1"/>
  <c r="Z26" i="9" s="1"/>
  <c r="Z27" i="9"/>
  <c r="AC25" i="9"/>
  <c r="Z25" i="9"/>
  <c r="AC24" i="9"/>
  <c r="Z24" i="9"/>
  <c r="AC22" i="9"/>
  <c r="Z22" i="9"/>
  <c r="AC21" i="9"/>
  <c r="Z21" i="9"/>
  <c r="AC20" i="9"/>
  <c r="Z20" i="9"/>
  <c r="AC19" i="9"/>
  <c r="Z19" i="9"/>
  <c r="AC18" i="9"/>
  <c r="Z18" i="9"/>
  <c r="AC14" i="9"/>
  <c r="Z14" i="9"/>
  <c r="AC13" i="9"/>
  <c r="Z13" i="9"/>
  <c r="AC12" i="9"/>
  <c r="Z12" i="9"/>
  <c r="AC9" i="9"/>
  <c r="Z9" i="9"/>
  <c r="AC8" i="9"/>
  <c r="Z8" i="9"/>
  <c r="AC6" i="9"/>
  <c r="Z6" i="9"/>
  <c r="AC47" i="8"/>
  <c r="Z47" i="8"/>
  <c r="AC46" i="8"/>
  <c r="Z46" i="8"/>
  <c r="AC45" i="8"/>
  <c r="Z45" i="8"/>
  <c r="AC44" i="8"/>
  <c r="Z44" i="8"/>
  <c r="AC43" i="8"/>
  <c r="Z43" i="8"/>
  <c r="AC40" i="8"/>
  <c r="Z40" i="8"/>
  <c r="AC37" i="8"/>
  <c r="Z37" i="8"/>
  <c r="AC36" i="8"/>
  <c r="Z36" i="8"/>
  <c r="AC35" i="8"/>
  <c r="Z35" i="8"/>
  <c r="AC34" i="8"/>
  <c r="Z34" i="8"/>
  <c r="AC33" i="8"/>
  <c r="Z33" i="8"/>
  <c r="AC32" i="8"/>
  <c r="Z32" i="8" s="1"/>
  <c r="AC29" i="8"/>
  <c r="Z29" i="8" s="1"/>
  <c r="AC28" i="8"/>
  <c r="Z28" i="8"/>
  <c r="AC26" i="8"/>
  <c r="Z26" i="8" s="1"/>
  <c r="AC25" i="8"/>
  <c r="Z25" i="8"/>
  <c r="AC24" i="8"/>
  <c r="Z24" i="8"/>
  <c r="AC23" i="8"/>
  <c r="Z23" i="8"/>
  <c r="AC22" i="8"/>
  <c r="Z22" i="8"/>
  <c r="AC18" i="8"/>
  <c r="Z18" i="8"/>
  <c r="AC17" i="8"/>
  <c r="Z17" i="8"/>
  <c r="AC16" i="8"/>
  <c r="Z16" i="8"/>
  <c r="AC9" i="7"/>
  <c r="Z9" i="7" s="1"/>
  <c r="AC33" i="7"/>
  <c r="Z33" i="7" s="1"/>
  <c r="AC32" i="7"/>
  <c r="Z32" i="7" s="1"/>
  <c r="AC31" i="7"/>
  <c r="Z31" i="7" s="1"/>
  <c r="AC30" i="7"/>
  <c r="Z30" i="7" s="1"/>
  <c r="AC29" i="7"/>
  <c r="Z29" i="7" s="1"/>
  <c r="AC28" i="7"/>
  <c r="Z28" i="7" s="1"/>
  <c r="AC25" i="7"/>
  <c r="Z25" i="7" s="1"/>
  <c r="AC24" i="7"/>
  <c r="Z24" i="7" s="1"/>
  <c r="AC23" i="7"/>
  <c r="Z23" i="7" s="1"/>
  <c r="AC22" i="7"/>
  <c r="Z22" i="7" s="1"/>
  <c r="AC21" i="7"/>
  <c r="Z21" i="7" s="1"/>
  <c r="AC20" i="7"/>
  <c r="Z20" i="7" s="1"/>
  <c r="AC19" i="7"/>
  <c r="Z19" i="7" s="1"/>
  <c r="AC18" i="7"/>
  <c r="Z18" i="7" s="1"/>
  <c r="AC15" i="7"/>
  <c r="Z15" i="7" s="1"/>
  <c r="AC14" i="7"/>
  <c r="Z14" i="7" s="1"/>
  <c r="AC13" i="7"/>
  <c r="Z13" i="7" s="1"/>
  <c r="AC12" i="7"/>
  <c r="Z12" i="7" s="1"/>
  <c r="AC8" i="7"/>
  <c r="Z8" i="7" s="1"/>
  <c r="AC7" i="7"/>
  <c r="Z7" i="7" s="1"/>
  <c r="AC9" i="6"/>
  <c r="Z9" i="6"/>
  <c r="AC31" i="6"/>
  <c r="Z31" i="6"/>
  <c r="AC27" i="6"/>
  <c r="Z27" i="6"/>
  <c r="AC25" i="6"/>
  <c r="Z25" i="6" s="1"/>
  <c r="AC23" i="6"/>
  <c r="Z23" i="6" s="1"/>
  <c r="AC22" i="6"/>
  <c r="Z22" i="6" s="1"/>
  <c r="AC21" i="6"/>
  <c r="Z21" i="6" s="1"/>
  <c r="AC20" i="6"/>
  <c r="Z20" i="6"/>
  <c r="AC18" i="6"/>
  <c r="Z18" i="6"/>
  <c r="AC17" i="6"/>
  <c r="Z17" i="6"/>
  <c r="AC15" i="6"/>
  <c r="Z15" i="6" s="1"/>
  <c r="AC13" i="6"/>
  <c r="Z13" i="6" s="1"/>
  <c r="AC12" i="6"/>
  <c r="Z12" i="6" s="1"/>
  <c r="AC11" i="6"/>
  <c r="AC10" i="6" s="1"/>
  <c r="Z10" i="6" s="1"/>
  <c r="AC8" i="6"/>
  <c r="Z8" i="6" s="1"/>
  <c r="AC7" i="6"/>
  <c r="Z7" i="6" s="1"/>
  <c r="AC6" i="6"/>
  <c r="AC5" i="6" s="1"/>
  <c r="Z5" i="6" s="1"/>
  <c r="AC9" i="5"/>
  <c r="Z9" i="5" s="1"/>
  <c r="AC51" i="5"/>
  <c r="Z51" i="5" s="1"/>
  <c r="AC47" i="5"/>
  <c r="Z47" i="5" s="1"/>
  <c r="AC46" i="5"/>
  <c r="Z46" i="5" s="1"/>
  <c r="AC45" i="5"/>
  <c r="Z45" i="5" s="1"/>
  <c r="AC44" i="5"/>
  <c r="Z44" i="5" s="1"/>
  <c r="AC41" i="5"/>
  <c r="Z41" i="5" s="1"/>
  <c r="AC40" i="5"/>
  <c r="Z40" i="5" s="1"/>
  <c r="AC39" i="5"/>
  <c r="Z39" i="5" s="1"/>
  <c r="AC38" i="5"/>
  <c r="Z38" i="5" s="1"/>
  <c r="AC37" i="5"/>
  <c r="Z37" i="5" s="1"/>
  <c r="AC36" i="5"/>
  <c r="Z36" i="5" s="1"/>
  <c r="AC35" i="5"/>
  <c r="Z35" i="5" s="1"/>
  <c r="AC34" i="5"/>
  <c r="AC8" i="5"/>
  <c r="Z8" i="5" s="1"/>
  <c r="AC7" i="5"/>
  <c r="Z7" i="5" s="1"/>
  <c r="AC6" i="5"/>
  <c r="AC9" i="4"/>
  <c r="Z9" i="4" s="1"/>
  <c r="AC14" i="4"/>
  <c r="AC13" i="4" s="1"/>
  <c r="AC8" i="4"/>
  <c r="Z8" i="4" s="1"/>
  <c r="AC7" i="4"/>
  <c r="Z7" i="4" s="1"/>
  <c r="AC6" i="4"/>
  <c r="X4" i="4"/>
  <c r="W4" i="4"/>
  <c r="V4" i="4"/>
  <c r="U4" i="4"/>
  <c r="T4" i="4"/>
  <c r="AC34" i="3"/>
  <c r="AA34" i="3" s="1"/>
  <c r="K18" i="16" l="1"/>
  <c r="N17" i="16"/>
  <c r="K17" i="16" s="1"/>
  <c r="N28" i="16"/>
  <c r="N5" i="16"/>
  <c r="K5" i="16" s="1"/>
  <c r="N13" i="16"/>
  <c r="K13" i="16" s="1"/>
  <c r="K28" i="16"/>
  <c r="N24" i="16"/>
  <c r="N22" i="16" s="1"/>
  <c r="K22" i="16" s="1"/>
  <c r="N9" i="16"/>
  <c r="K9" i="16" s="1"/>
  <c r="K11" i="16"/>
  <c r="AC5" i="11"/>
  <c r="Z5" i="11" s="1"/>
  <c r="AC5" i="7"/>
  <c r="Z5" i="7" s="1"/>
  <c r="AC22" i="5"/>
  <c r="Z22" i="5" s="1"/>
  <c r="AC16" i="5"/>
  <c r="Z16" i="5" s="1"/>
  <c r="AC10" i="5"/>
  <c r="Z13" i="5"/>
  <c r="AC5" i="5"/>
  <c r="Z5" i="5" s="1"/>
  <c r="AC5" i="4"/>
  <c r="Z5" i="4" s="1"/>
  <c r="AC47" i="12"/>
  <c r="AC5" i="12"/>
  <c r="Z5" i="12" s="1"/>
  <c r="AC37" i="11"/>
  <c r="Z37" i="11" s="1"/>
  <c r="AC30" i="11"/>
  <c r="Z30" i="11" s="1"/>
  <c r="AC16" i="9"/>
  <c r="AC10" i="9"/>
  <c r="Z10" i="9" s="1"/>
  <c r="AC41" i="8"/>
  <c r="Z41" i="8" s="1"/>
  <c r="AC38" i="8"/>
  <c r="Z38" i="8" s="1"/>
  <c r="AC30" i="8"/>
  <c r="AC19" i="8"/>
  <c r="Z19" i="8" s="1"/>
  <c r="AC26" i="7"/>
  <c r="Z26" i="7" s="1"/>
  <c r="AC16" i="7"/>
  <c r="Z16" i="7" s="1"/>
  <c r="AC29" i="5"/>
  <c r="Z29" i="5" s="1"/>
  <c r="AC13" i="12"/>
  <c r="Z13" i="12" s="1"/>
  <c r="AC8" i="11"/>
  <c r="AC5" i="9"/>
  <c r="Z5" i="9" s="1"/>
  <c r="AC33" i="5"/>
  <c r="Z33" i="5" s="1"/>
  <c r="AC28" i="12"/>
  <c r="Z28" i="12" s="1"/>
  <c r="Z29" i="12"/>
  <c r="AC45" i="12"/>
  <c r="Z45" i="12" s="1"/>
  <c r="Z47" i="12"/>
  <c r="Z60" i="12"/>
  <c r="AC15" i="9"/>
  <c r="Z15" i="9" s="1"/>
  <c r="Z16" i="9"/>
  <c r="AC5" i="8"/>
  <c r="Z5" i="8" s="1"/>
  <c r="Z7" i="8"/>
  <c r="AC14" i="8"/>
  <c r="Z14" i="8" s="1"/>
  <c r="Z8" i="8"/>
  <c r="Z21" i="8"/>
  <c r="AC19" i="6"/>
  <c r="Z19" i="6" s="1"/>
  <c r="AC14" i="6"/>
  <c r="Z14" i="6" s="1"/>
  <c r="Z6" i="6"/>
  <c r="Z11" i="6"/>
  <c r="Z29" i="6"/>
  <c r="Z6" i="5"/>
  <c r="Z34" i="5"/>
  <c r="AC10" i="4"/>
  <c r="Z6" i="4"/>
  <c r="Z14" i="4"/>
  <c r="Z13" i="4" s="1"/>
  <c r="Z10" i="4" s="1"/>
  <c r="Z11" i="4"/>
  <c r="AC9" i="1"/>
  <c r="AC10" i="1"/>
  <c r="Z10" i="1" s="1"/>
  <c r="AC11" i="1"/>
  <c r="Z11" i="1" s="1"/>
  <c r="AC12" i="1"/>
  <c r="Z12" i="1" s="1"/>
  <c r="AC13" i="1"/>
  <c r="Z13" i="1" s="1"/>
  <c r="AC8" i="1"/>
  <c r="Z8" i="1" s="1"/>
  <c r="AC14" i="1"/>
  <c r="Z14" i="1" s="1"/>
  <c r="AC15" i="1"/>
  <c r="Z15" i="1" s="1"/>
  <c r="AC16" i="1"/>
  <c r="Z16" i="1" s="1"/>
  <c r="AC6" i="1"/>
  <c r="Z6" i="1" s="1"/>
  <c r="AC5" i="1"/>
  <c r="Z5" i="1" s="1"/>
  <c r="AC36" i="3"/>
  <c r="AA36" i="3" s="1"/>
  <c r="AC5" i="3"/>
  <c r="AC6" i="3"/>
  <c r="AA6" i="3" s="1"/>
  <c r="AC7" i="3"/>
  <c r="AA7" i="3" s="1"/>
  <c r="AC8" i="3"/>
  <c r="AA8" i="3" s="1"/>
  <c r="AC9" i="3"/>
  <c r="AC10" i="3"/>
  <c r="AC11" i="3"/>
  <c r="AC12" i="3"/>
  <c r="AC13" i="3"/>
  <c r="AC14" i="3"/>
  <c r="AC15" i="3"/>
  <c r="AC16" i="3"/>
  <c r="AC17" i="3"/>
  <c r="AC18" i="3"/>
  <c r="AC19" i="3"/>
  <c r="AC20" i="3"/>
  <c r="AC21" i="3"/>
  <c r="AC22" i="3"/>
  <c r="AC23" i="3"/>
  <c r="AC24" i="3"/>
  <c r="AA24" i="3" s="1"/>
  <c r="AC25" i="3"/>
  <c r="AA25" i="3" s="1"/>
  <c r="AC26" i="3"/>
  <c r="AA26" i="3" s="1"/>
  <c r="AC27" i="3"/>
  <c r="AA27" i="3" s="1"/>
  <c r="AC28" i="3"/>
  <c r="AA28" i="3" s="1"/>
  <c r="AC29" i="3"/>
  <c r="AA29" i="3" s="1"/>
  <c r="AC30" i="3"/>
  <c r="AA30" i="3" s="1"/>
  <c r="AC31" i="3"/>
  <c r="AA31" i="3" s="1"/>
  <c r="AC32" i="3"/>
  <c r="AA32" i="3" s="1"/>
  <c r="AC33" i="3"/>
  <c r="AA33" i="3" s="1"/>
  <c r="AC35" i="3"/>
  <c r="AA35" i="3" s="1"/>
  <c r="AC37" i="3"/>
  <c r="AA37" i="3" s="1"/>
  <c r="AA23" i="3"/>
  <c r="AA22" i="3"/>
  <c r="AA21" i="3"/>
  <c r="AA20" i="3"/>
  <c r="AA19" i="3"/>
  <c r="AA18" i="3"/>
  <c r="AA17" i="3"/>
  <c r="AA16" i="3"/>
  <c r="AA15" i="3"/>
  <c r="AA14" i="3"/>
  <c r="AA13" i="3"/>
  <c r="AA12" i="3"/>
  <c r="AA11" i="3"/>
  <c r="AA10" i="3"/>
  <c r="AA9" i="3"/>
  <c r="K35" i="16" l="1"/>
  <c r="Z10" i="5"/>
  <c r="Z54" i="5" s="1"/>
  <c r="B6" i="14" s="1"/>
  <c r="AC7" i="1"/>
  <c r="Z7" i="1" s="1"/>
  <c r="Z9" i="1"/>
  <c r="AC27" i="8"/>
  <c r="Z27" i="8" s="1"/>
  <c r="Z30" i="8"/>
  <c r="AC38" i="3"/>
  <c r="AA5" i="3"/>
  <c r="Z19" i="4"/>
  <c r="B5" i="14" s="1"/>
  <c r="Z34" i="6"/>
  <c r="B7" i="14" s="1"/>
  <c r="Z36" i="7"/>
  <c r="B8" i="14" s="1"/>
  <c r="Z50" i="8"/>
  <c r="B9" i="14" s="1"/>
  <c r="Z35" i="9"/>
  <c r="B10" i="14" s="1"/>
  <c r="Z26" i="10"/>
  <c r="B11" i="14" s="1"/>
  <c r="Z8" i="11"/>
  <c r="Z44" i="11" s="1"/>
  <c r="B12" i="14" s="1"/>
  <c r="Z64" i="12"/>
  <c r="B13" i="14" s="1"/>
  <c r="B14" i="14" l="1"/>
  <c r="D14" i="14" s="1"/>
  <c r="E14" i="14" s="1"/>
  <c r="AA38" i="3"/>
  <c r="AA41" i="3" s="1"/>
  <c r="Z17" i="1" s="1"/>
  <c r="Z20" i="1" s="1"/>
  <c r="B4" i="14" s="1"/>
  <c r="B15" i="14" s="1"/>
  <c r="C13" i="14"/>
  <c r="D13" i="14" s="1"/>
  <c r="E13" i="14" s="1"/>
  <c r="C12" i="14"/>
  <c r="D12" i="14" s="1"/>
  <c r="E12" i="14" s="1"/>
  <c r="C11" i="14"/>
  <c r="D11" i="14" s="1"/>
  <c r="E11" i="14" s="1"/>
  <c r="C10" i="14"/>
  <c r="D10" i="14" s="1"/>
  <c r="E10" i="14" s="1"/>
  <c r="C9" i="14"/>
  <c r="D9" i="14" s="1"/>
  <c r="E9" i="14" s="1"/>
  <c r="C8" i="14"/>
  <c r="D8" i="14" s="1"/>
  <c r="E8" i="14" s="1"/>
  <c r="C7" i="14"/>
  <c r="D7" i="14" s="1"/>
  <c r="E7" i="14" s="1"/>
  <c r="C6" i="14"/>
  <c r="D6" i="14" s="1"/>
  <c r="E6" i="14" s="1"/>
  <c r="C5" i="14"/>
  <c r="D5" i="14" s="1"/>
  <c r="E5" i="14" s="1"/>
  <c r="C4" i="14"/>
  <c r="X4" i="5"/>
  <c r="X4" i="6" s="1"/>
  <c r="X4" i="7" s="1"/>
  <c r="X4" i="8" s="1"/>
  <c r="X4" i="9" s="1"/>
  <c r="X4" i="10" s="1"/>
  <c r="W4" i="5"/>
  <c r="W4" i="6" s="1"/>
  <c r="W4" i="7" s="1"/>
  <c r="W4" i="8" s="1"/>
  <c r="W4" i="9" s="1"/>
  <c r="W4" i="10" s="1"/>
  <c r="V4" i="5"/>
  <c r="V4" i="6" s="1"/>
  <c r="V4" i="7" s="1"/>
  <c r="V4" i="8" s="1"/>
  <c r="V4" i="9" s="1"/>
  <c r="V4" i="10" s="1"/>
  <c r="U4" i="5"/>
  <c r="U4" i="6" s="1"/>
  <c r="U4" i="7" s="1"/>
  <c r="U4" i="8" s="1"/>
  <c r="U4" i="9" s="1"/>
  <c r="U4" i="10" s="1"/>
  <c r="T4" i="5"/>
  <c r="T4" i="6" s="1"/>
  <c r="T4" i="7" s="1"/>
  <c r="T4" i="8" s="1"/>
  <c r="T4" i="9" s="1"/>
  <c r="T4" i="10" s="1"/>
  <c r="X4" i="1"/>
  <c r="W4" i="1"/>
  <c r="X4" i="3" s="1"/>
  <c r="V4" i="1"/>
  <c r="W4" i="3" s="1"/>
  <c r="U4" i="1"/>
  <c r="V4" i="3" s="1"/>
  <c r="T4" i="1"/>
  <c r="F13" i="15"/>
  <c r="A13" i="14" s="1"/>
  <c r="F12" i="15"/>
  <c r="A12" i="14" s="1"/>
  <c r="F11" i="15"/>
  <c r="A11" i="14" s="1"/>
  <c r="F10" i="15"/>
  <c r="A10" i="14" s="1"/>
  <c r="F9" i="15"/>
  <c r="A9" i="14" s="1"/>
  <c r="F8" i="15"/>
  <c r="A8" i="14" s="1"/>
  <c r="F7" i="15"/>
  <c r="A7" i="14" s="1"/>
  <c r="F6" i="15"/>
  <c r="A6" i="14" s="1"/>
  <c r="F5" i="15"/>
  <c r="A5" i="14" s="1"/>
  <c r="F4" i="15"/>
  <c r="A4" i="14" s="1"/>
  <c r="X4" i="11" l="1"/>
  <c r="X4" i="12" s="1"/>
  <c r="W4" i="11"/>
  <c r="W4" i="12" s="1"/>
  <c r="V4" i="11"/>
  <c r="V4" i="12" s="1"/>
  <c r="U4" i="11"/>
  <c r="U4" i="12" s="1"/>
  <c r="T4" i="11"/>
  <c r="T4" i="12" s="1"/>
  <c r="D4" i="14"/>
  <c r="E4" i="14" s="1"/>
  <c r="D15" i="14" l="1"/>
  <c r="E15" i="14" s="1"/>
</calcChain>
</file>

<file path=xl/sharedStrings.xml><?xml version="1.0" encoding="utf-8"?>
<sst xmlns="http://schemas.openxmlformats.org/spreadsheetml/2006/main" count="1465" uniqueCount="672">
  <si>
    <t>A.1</t>
  </si>
  <si>
    <t>Availability of Compliance Officer / designated official for ensuring Regulatory compliance for all of its outlets and/or retail business as a whole</t>
  </si>
  <si>
    <t>A.2</t>
  </si>
  <si>
    <t>The Compliance Officer / designated official has following responsibilities but not limited to:</t>
  </si>
  <si>
    <t>a.</t>
  </si>
  <si>
    <t>To ensure adherence to all applicable Laws and Acts of the land</t>
  </si>
  <si>
    <t>b.</t>
  </si>
  <si>
    <t>To ensure compliance to required obligations to all applicable Laws and Acts of the land</t>
  </si>
  <si>
    <t>c.</t>
  </si>
  <si>
    <t>To ensure obtaining of all the mandatory licenses / permits / NOCs on or before during opening / routine operation of outlet / business</t>
  </si>
  <si>
    <t>d.</t>
  </si>
  <si>
    <t>To ensure compliance to required obligations to all applicable Licenses / permits / NOCs obtained</t>
  </si>
  <si>
    <t>e.</t>
  </si>
  <si>
    <t>To ensure the regular renewal of all applicable licenses/documents, permissions, registrations/NOCs</t>
  </si>
  <si>
    <t>f.</t>
  </si>
  <si>
    <t>To undergo all mandatory tests/ audits certificates &amp; investigations as required by the law of the land</t>
  </si>
  <si>
    <t>g.</t>
  </si>
  <si>
    <t xml:space="preserve">To timely update concerned authorities on any change in the required criteria for which license has been obtained </t>
  </si>
  <si>
    <t>h.</t>
  </si>
  <si>
    <t>To keep record of such updates to concerned authorities</t>
  </si>
  <si>
    <t>i.</t>
  </si>
  <si>
    <t>To take necessary fresh approvals as and when required</t>
  </si>
  <si>
    <t>A.3</t>
  </si>
  <si>
    <t>Not Applicable</t>
  </si>
  <si>
    <t>Applicability Grid</t>
  </si>
  <si>
    <t>Annexure A</t>
  </si>
  <si>
    <t>Trusted Spa</t>
  </si>
  <si>
    <t>Trusted Salon</t>
  </si>
  <si>
    <t>Trusted Care</t>
  </si>
  <si>
    <t>Trusted Restaurant</t>
  </si>
  <si>
    <t>Trusted Cineplex</t>
  </si>
  <si>
    <t>Trusted Funzone</t>
  </si>
  <si>
    <t>Trusted Pharmacy</t>
  </si>
  <si>
    <t>Trusted Jeweller</t>
  </si>
  <si>
    <t>Trusted E-shop</t>
  </si>
  <si>
    <t>S.No.</t>
  </si>
  <si>
    <t>Fashion EBO, MBO, Deprt store</t>
  </si>
  <si>
    <t>Food &amp; Grocery, FMCG</t>
  </si>
  <si>
    <t>Consumer durables</t>
  </si>
  <si>
    <t>Beauty &amp; cosmetics</t>
  </si>
  <si>
    <t>Spa</t>
  </si>
  <si>
    <t>Salon</t>
  </si>
  <si>
    <t>Care (Gyms, fitness, health centers)</t>
  </si>
  <si>
    <t>Restaurant (F&amp;B outlets)</t>
  </si>
  <si>
    <t xml:space="preserve">Cineplex </t>
  </si>
  <si>
    <t>Funzone (FEC)</t>
  </si>
  <si>
    <t>Pharmacy</t>
  </si>
  <si>
    <t>Jewellery</t>
  </si>
  <si>
    <t>Ecommerce</t>
  </si>
  <si>
    <t>j.</t>
  </si>
  <si>
    <t>k.</t>
  </si>
  <si>
    <t>l.</t>
  </si>
  <si>
    <t>m.</t>
  </si>
  <si>
    <t>Licenses / Permits / NOCs / Approvals / Registrations</t>
  </si>
  <si>
    <t>365 days operating permission</t>
  </si>
  <si>
    <t>A Retail  Drug License (RDL) from the State Drugs Standard Control Organisation</t>
  </si>
  <si>
    <t>Agricultural Produce Marketing Committee (APMC) license</t>
  </si>
  <si>
    <t>Approved as Commercial Premises by local authority</t>
  </si>
  <si>
    <t>CEIG permission for  installation of DG Set</t>
  </si>
  <si>
    <t>Certificate of Registration Principal employer</t>
  </si>
  <si>
    <t>Civil Supply License under Essential Commodities Act</t>
  </si>
  <si>
    <t>Clearance from PCB: Consent to establish</t>
  </si>
  <si>
    <t>Clearance from PCB: Consent to operate</t>
  </si>
  <si>
    <t>Contract labour registration (if any)</t>
  </si>
  <si>
    <t>Enrollment under PF Act and ESIC</t>
  </si>
  <si>
    <t>ESI registration</t>
  </si>
  <si>
    <t>ESI sub-code</t>
  </si>
  <si>
    <t>Fire NOC/Fire Advisory Certificate</t>
  </si>
  <si>
    <t>Insecticide License</t>
  </si>
  <si>
    <t>License to operate Lifts in the premises</t>
  </si>
  <si>
    <t>License under Drugs  and Cosmetic Act/ OTC (Over the counter) license</t>
  </si>
  <si>
    <t>Liquor license to sell liquor</t>
  </si>
  <si>
    <t>Manufacturing License for Bakery</t>
  </si>
  <si>
    <t>Medical Fitness Certificate for Food Handlers</t>
  </si>
  <si>
    <t>Permanent Account Number (PAN)</t>
  </si>
  <si>
    <t>Permission from RBI for operating payment gateway to accept payments from customers on its portal / operate wallet services</t>
  </si>
  <si>
    <t>Water test report: ISO 10500</t>
  </si>
  <si>
    <t>License to operate machines in Funzone</t>
  </si>
  <si>
    <r>
      <t xml:space="preserve">Scoring is only for </t>
    </r>
    <r>
      <rPr>
        <b/>
        <sz val="8"/>
        <rFont val="Arial"/>
        <family val="2"/>
      </rPr>
      <t>applicable</t>
    </r>
    <r>
      <rPr>
        <sz val="8"/>
        <rFont val="Arial"/>
        <family val="2"/>
      </rPr>
      <t xml:space="preserve"> Lincense / Registration / Permit / Approval / NOC; </t>
    </r>
    <r>
      <rPr>
        <b/>
        <sz val="8"/>
        <rFont val="Arial"/>
        <family val="2"/>
      </rPr>
      <t>No score to be imparted in case of Non-applicability (Cell to be left BLANK)</t>
    </r>
  </si>
  <si>
    <t>B.1.1</t>
  </si>
  <si>
    <t>At Company level</t>
  </si>
  <si>
    <t>At Outlet level</t>
  </si>
  <si>
    <t>At distribution level</t>
  </si>
  <si>
    <t>B.1.2</t>
  </si>
  <si>
    <t>B.1.3</t>
  </si>
  <si>
    <t> i.</t>
  </si>
  <si>
    <t> ii.</t>
  </si>
  <si>
    <t> iii.</t>
  </si>
  <si>
    <t>iv.</t>
  </si>
  <si>
    <t>v.</t>
  </si>
  <si>
    <t>vi.</t>
  </si>
  <si>
    <t>vii.</t>
  </si>
  <si>
    <t>Checks pollution in and around its outlet/s</t>
  </si>
  <si>
    <t>By following norms of Pollution Control Board</t>
  </si>
  <si>
    <t>By prominently displaying “NO SMOKING / SMOKE FREE” signage, if smoking is prohibited</t>
  </si>
  <si>
    <t>iii.</t>
  </si>
  <si>
    <t xml:space="preserve">The outlet /s are equipped with quality sound and screen systems fulfilling the Cineplex norms and ensure that at no point of time during the show, the maximum noise level inside the auditorium of the cinema theatre shall exceed the following maximum –
At Source : 90 Decibels
At 5 MTs : 86 Decibels
At 15 MTs from Source : 80 Decibels
</t>
  </si>
  <si>
    <t>* If one condition is applicable other conditions automatically becomes non-applicable</t>
  </si>
  <si>
    <t>Italics text</t>
  </si>
  <si>
    <t>Standard is segment specific / applicable under specific condition as mentioned in Applicability Grid</t>
  </si>
  <si>
    <t>B. Practices and Systems – 2. HR practices (B.2.1 – B.2.6)</t>
  </si>
  <si>
    <t>B.2.1</t>
  </si>
  <si>
    <t>The brand / outlet/s has dedicated SOP / Manual / Policy document to formulate, update, review and implement best of Human Resource practices in its business operations</t>
  </si>
  <si>
    <t>B.2.2</t>
  </si>
  <si>
    <t>The brand / outlet/s has Designated official/s to ensure execution and implementation of prescribed HR practices in all of its outlets and/or retail business as a whole</t>
  </si>
  <si>
    <t>B.2.3</t>
  </si>
  <si>
    <t xml:space="preserve">The SOP / Manual / Policy document clearly defines 'Manpower hiring' procedure </t>
  </si>
  <si>
    <t>The procedure aims at hiring quality staff with required qualification / certification, knowledge, experience and skill</t>
  </si>
  <si>
    <t>The Job description lays down required educational &amp; professional qualification, experience and skills for each job</t>
  </si>
  <si>
    <t>The brand / outlet/s ensure that the staff</t>
  </si>
  <si>
    <t>Hold at least a Diploma in Pharmacy and preferably a degree in Pharmacy</t>
  </si>
  <si>
    <t>ii.</t>
  </si>
  <si>
    <t>Be registered as a pharmacist with the Pharmacy council of the state in which he/she is practicing</t>
  </si>
  <si>
    <t>Have undergone adequate practical training in a community pharmacy</t>
  </si>
  <si>
    <t>Undergo in-house training as per the organisation’s staff training policy</t>
  </si>
  <si>
    <t>Have communication skills &amp; capabilities to give adequate and proper advice to the clients on the appropriate use of medicines, illness, etc. so as to achieve optimal patient compliance</t>
  </si>
  <si>
    <r>
      <t>The brand / outlet/s ensure that each Pharmacist working in the pharmacy must be competent enough to:</t>
    </r>
    <r>
      <rPr>
        <i/>
        <sz val="9"/>
        <color rgb="FFC00000"/>
        <rFont val="MS Gothic"/>
        <family val="3"/>
      </rPr>
      <t> </t>
    </r>
  </si>
  <si>
    <t>Play a professional role to assess prescriptions</t>
  </si>
  <si>
    <t>Advise the patients on appropriate selection and use of OTC medicines</t>
  </si>
  <si>
    <t>Advise patients on appropriate use of prescribed medicines</t>
  </si>
  <si>
    <t>Check &amp; advice on drug-drug and drug-food interactions</t>
  </si>
  <si>
    <t>Be alert for adverse drug reactions</t>
  </si>
  <si>
    <t>Assess the patient’s condition and decide when to refer him/her to the doctor</t>
  </si>
  <si>
    <t>B.2.4</t>
  </si>
  <si>
    <t>The SOP / Manual / Policy document has clearly defined 'Induction' procedure for newly hired staff</t>
  </si>
  <si>
    <t>The new recruit is given appointment letter once hired mentioning his role, compensation, responsibilities and other key terms and conditions of services</t>
  </si>
  <si>
    <t>The new recruit undergoes special training on  all areas/functions that are required for his understanding and for his better performance to serve the Customers</t>
  </si>
  <si>
    <t>B.2.5</t>
  </si>
  <si>
    <t>The SOP / Manual / Policy document has provision for 'Staff training' focusing on Customer service</t>
  </si>
  <si>
    <t>It is ensured that ALL customer-interacting staff addresses customers in a respectable manner</t>
  </si>
  <si>
    <t>It is ensured that staff at brand's outlet/s is well-groomed, dressed in uniform with name tags, have appropriate required personality, etiquettes and behave professionally with customers</t>
  </si>
  <si>
    <t>It is ensured that customer support and service staff practice only ethical sales tactics</t>
  </si>
  <si>
    <t>It is ensured that the staff is educated on the rights of consumers provided under the Consumer Protection Act</t>
  </si>
  <si>
    <t>Staff is trained on ethical and appropriate behaviourial aspect while accepting tips, having transparent system of collecting and distributing tips among staff in a pre-decided manner, if taking tips are allowed</t>
  </si>
  <si>
    <t>It is ensured that the personnel dealing with customers help them in booking / understanding / choosing appropriate product/s / service/s and assures them of related service/s within a stipulated time</t>
  </si>
  <si>
    <t>It is ensured that staff is trained on various food quality standards, appropriate display techniques and their storing conditions to keep them fresh and in healthy consumable stage</t>
  </si>
  <si>
    <t>It is ensured that staff is trained on applicable food related regulations to uphold health aspect of food items and execute timely removal of food items which are unfit for human consumption</t>
  </si>
  <si>
    <t>It is ensured that the staff at its outlets/service area is equipped with knowledge and tools for emergency procedures in case of untoward situations like power failure, dealing with unruly / sick / ailing customers, accident/ medical emergency, fire, theft, explosion etc</t>
  </si>
  <si>
    <t>The staff is trained on disaster / incident management both at company and outlet level as applicable</t>
  </si>
  <si>
    <t>It is ensured that staff is trained to protect and maintain privacy of customer and provides uninterrupted services to the customer during beauty / therapeutic treatment</t>
  </si>
  <si>
    <t>n.</t>
  </si>
  <si>
    <t>o.</t>
  </si>
  <si>
    <t>p.</t>
  </si>
  <si>
    <t>q.</t>
  </si>
  <si>
    <t>The brand / pharmacy/ies Training policy ensures that all staff in the pharmacy are</t>
  </si>
  <si>
    <t>Kept abreast of the developments in their fields and they can operate in tandem with doctors and other healthcare providers</t>
  </si>
  <si>
    <t>Trained &amp; made aware of minimal personal hygiene levels, as well as the level of hygiene to be maintained in storage and handling of medicines</t>
  </si>
  <si>
    <t>B.2.6</t>
  </si>
  <si>
    <t>Staff' includes company staff as well as contractual staff</t>
  </si>
  <si>
    <t>Sevice area in case of E-shop would include all the customer-interaction points</t>
  </si>
  <si>
    <t>B. Practices and Systems – 3. Communication (B.3.1 – B.3.5)</t>
  </si>
  <si>
    <t>B.3.1</t>
  </si>
  <si>
    <t>B.3.2</t>
  </si>
  <si>
    <t>The brand / outlet/s has Designated official/s to ensure adherence to and execution of effective communication as per guidelines of SOP / Manual / Policy document</t>
  </si>
  <si>
    <t>B.3.3</t>
  </si>
  <si>
    <t>The brand / outlet/s has policy of undertaking ethical communication</t>
  </si>
  <si>
    <t> iv.</t>
  </si>
  <si>
    <t> v.</t>
  </si>
  <si>
    <t>The brand / outlet/s sells and delivers what is advertised and promoted</t>
  </si>
  <si>
    <t>The brand / outlet/s ensures that all goods and services are accurately described and portrayed in all marketing communications in all applicable channels of communication</t>
  </si>
  <si>
    <t xml:space="preserve">The communication clearly states the period for which promotion is valid </t>
  </si>
  <si>
    <t>B.3.4</t>
  </si>
  <si>
    <t>The brand / outlet/s has effective External Communication with general public:</t>
  </si>
  <si>
    <t>The façade of the brand’s outlet/s selling medicines clearly mention “PHARMACY” written in English as well as in the local language(s) of the area</t>
  </si>
  <si>
    <t>The brand’s pharmacy/ ies specifically mention on the façade/ fascia board, bills, on-line and all outward communication if they are compounding pharmacy/ies or not</t>
  </si>
  <si>
    <t xml:space="preserve">The brand’s website displays key information for its visitors including but not limited to its outlets and their locations, products and services, brands, categories, privacy policy, prevalent promotions etc </t>
  </si>
  <si>
    <t>B.3.5</t>
  </si>
  <si>
    <t>The brand / outlet/s has effective In-store Communication with visitors in it's outlet/s:</t>
  </si>
  <si>
    <t xml:space="preserve">The staff is communicative in guiding / clarifying customers/visitors in case of any non-understanding / misunderstanding in locating amenities, products and services, section etc inside the outlet </t>
  </si>
  <si>
    <t>The brand's outlet/s displays list of various products / categories / departments / sections it offers to the customers for shopping</t>
  </si>
  <si>
    <t>The brand's outlet/s displays complete product / service menu with applicable rates it offers to the customers wherever applicable</t>
  </si>
  <si>
    <t xml:space="preserve">The brand's outlet/s mentions prevalent promotional offers running on specific products / services for the customers </t>
  </si>
  <si>
    <t>The brand’s outlet/s mentions grade, certification and /or variety name of F&amp;G and F&amp;B items wherever applicable, to communicate their authentic quality</t>
  </si>
  <si>
    <t>The brand's outlet/s clearly mentions entry / exit points, basic amenities such as key categories/ departments/ sections, washroom, trial / treatment room, drinking water, kids play zone, visitor lounge, smoking zone, billing and delivery, escalators/ lifts/ stairs/ emergency exit, First Aid, customer service counters, etc, wherever applicable, for its customers through proper signage</t>
  </si>
  <si>
    <t>The brand’s outlet/s has a separate prominent display containing the following information:</t>
  </si>
  <si>
    <t>The customer can verify the weight through an available calibrated balance capable of weighing the jewellery on sale</t>
  </si>
  <si>
    <r>
      <t>*</t>
    </r>
    <r>
      <rPr>
        <b/>
        <sz val="8"/>
        <color theme="1"/>
        <rFont val="Arial"/>
        <family val="2"/>
      </rPr>
      <t>Communication</t>
    </r>
    <r>
      <rPr>
        <sz val="8"/>
        <color theme="1"/>
        <rFont val="Arial"/>
        <family val="2"/>
      </rPr>
      <t xml:space="preserve"> refers to all the messages, information, linguistic and creative content used in advertising, PR, promotions, marketing materials and related activity</t>
    </r>
  </si>
  <si>
    <r>
      <t>^</t>
    </r>
    <r>
      <rPr>
        <b/>
        <sz val="8"/>
        <color theme="1"/>
        <rFont val="Arial"/>
        <family val="2"/>
      </rPr>
      <t>Channels of Communication</t>
    </r>
    <r>
      <rPr>
        <sz val="8"/>
        <color theme="1"/>
        <rFont val="Arial"/>
        <family val="2"/>
      </rPr>
      <t xml:space="preserve"> would include:</t>
    </r>
  </si>
  <si>
    <r>
      <t>ü</t>
    </r>
    <r>
      <rPr>
        <sz val="7"/>
        <color theme="1"/>
        <rFont val="Times New Roman"/>
        <family val="1"/>
      </rPr>
      <t xml:space="preserve">  </t>
    </r>
    <r>
      <rPr>
        <b/>
        <sz val="8"/>
        <color theme="1"/>
        <rFont val="Arial"/>
        <family val="2"/>
      </rPr>
      <t>Print media</t>
    </r>
    <r>
      <rPr>
        <sz val="8"/>
        <color theme="1"/>
        <rFont val="Arial"/>
        <family val="2"/>
      </rPr>
      <t xml:space="preserve"> including but not limited to newspaper, trade magazines, pamphlets, brochures, catalogues</t>
    </r>
  </si>
  <si>
    <r>
      <t>ü</t>
    </r>
    <r>
      <rPr>
        <sz val="7"/>
        <color theme="1"/>
        <rFont val="Times New Roman"/>
        <family val="1"/>
      </rPr>
      <t xml:space="preserve">  </t>
    </r>
    <r>
      <rPr>
        <b/>
        <sz val="8"/>
        <color theme="1"/>
        <rFont val="Arial"/>
        <family val="2"/>
      </rPr>
      <t>Electronic media</t>
    </r>
    <r>
      <rPr>
        <sz val="8"/>
        <color theme="1"/>
        <rFont val="Arial"/>
        <family val="2"/>
      </rPr>
      <t xml:space="preserve"> including but not limited to TV, website - own or business associates, portals, marketplace, mobile apps</t>
    </r>
  </si>
  <si>
    <r>
      <t>ü</t>
    </r>
    <r>
      <rPr>
        <sz val="7"/>
        <color theme="1"/>
        <rFont val="Times New Roman"/>
        <family val="1"/>
      </rPr>
      <t xml:space="preserve">  </t>
    </r>
    <r>
      <rPr>
        <b/>
        <sz val="8"/>
        <color theme="1"/>
        <rFont val="Arial"/>
        <family val="2"/>
      </rPr>
      <t>Social media</t>
    </r>
    <r>
      <rPr>
        <sz val="8"/>
        <color theme="1"/>
        <rFont val="Arial"/>
        <family val="2"/>
      </rPr>
      <t xml:space="preserve"> including but not limited to pages on Facebook, Twitter, LinkedIn or any other networking medium</t>
    </r>
  </si>
  <si>
    <r>
      <t>ü</t>
    </r>
    <r>
      <rPr>
        <sz val="7"/>
        <color theme="1"/>
        <rFont val="Times New Roman"/>
        <family val="1"/>
      </rPr>
      <t xml:space="preserve">  </t>
    </r>
    <r>
      <rPr>
        <b/>
        <sz val="8"/>
        <color theme="1"/>
        <rFont val="Arial"/>
        <family val="2"/>
      </rPr>
      <t>Other channels</t>
    </r>
    <r>
      <rPr>
        <sz val="8"/>
        <color theme="1"/>
        <rFont val="Arial"/>
        <family val="2"/>
      </rPr>
      <t xml:space="preserve"> including but not limited to letters, emails, sms, danglers, posters, signage, public announcements inside the outlet, tele-marketing</t>
    </r>
  </si>
  <si>
    <t>B.4.1</t>
  </si>
  <si>
    <t>The brand / outlet/s has dedicated SOP / Manual / Policy document pertaining to quality standards and procedures in sourcing, buying and procuring quality goods^ and services through certified Vendor* base</t>
  </si>
  <si>
    <t>B.4.2</t>
  </si>
  <si>
    <t>The brand / outlet/s has Designated official/s to ensure adherence and execution of quality sourcing, buying and procuring of quality goods and services through certified Vendors</t>
  </si>
  <si>
    <t>B.4.3</t>
  </si>
  <si>
    <t>The brand / outlet/s has system to identify, induct and manage qualified vendor base</t>
  </si>
  <si>
    <t>The brand / outlet/s provides its vendors with code of conduct manual to make them aware of brand's / outlet's expectation from it</t>
  </si>
  <si>
    <t>The brand / outlet/s ensures observance / adherence to of MSME guidelines for vendors</t>
  </si>
  <si>
    <t>The brand / outlet/s keeps complete records of vendors / sources of supplies at every level of procurement till usage in compounding/ sold</t>
  </si>
  <si>
    <t>B.4.4</t>
  </si>
  <si>
    <t>The brand / outlet/s has effective sourcing, buying and product** development policy focusing on quality</t>
  </si>
  <si>
    <t>The brand / outlet/s has a system to eliminate dubious vendors who source illegally or flout quality norms</t>
  </si>
  <si>
    <r>
      <t>The brand / outlet/s takes full responsibility of Product Safety Standards of all of its display furniture, equipment / machines</t>
    </r>
    <r>
      <rPr>
        <sz val="10"/>
        <color theme="1"/>
        <rFont val="Arial"/>
        <family val="2"/>
      </rPr>
      <t xml:space="preserve">, fixtures &amp; fitments installed in the outlet/s </t>
    </r>
  </si>
  <si>
    <t>The brand / outlet/s maintain a ‘products list’ where all items ‘approved’ by the pharmacy for stocking are described</t>
  </si>
  <si>
    <t>The brand / outlet/s conducts incoming material quality check</t>
  </si>
  <si>
    <t>B.4.5</t>
  </si>
  <si>
    <t>The brand provides a quick and easy to navigate on-line ordering system which allows customers to find desired product / service / information conveniently</t>
  </si>
  <si>
    <r>
      <t>^ 'Goods'</t>
    </r>
    <r>
      <rPr>
        <sz val="8"/>
        <color theme="1"/>
        <rFont val="Arial"/>
        <family val="2"/>
      </rPr>
      <t xml:space="preserve"> refer to all sellable and non-sellable physical items in the outlet</t>
    </r>
  </si>
  <si>
    <r>
      <t>** 'Product'</t>
    </r>
    <r>
      <rPr>
        <sz val="8"/>
        <color theme="1"/>
        <rFont val="Arial"/>
        <family val="2"/>
      </rPr>
      <t xml:space="preserve"> refers to all sellable items in the outlet</t>
    </r>
  </si>
  <si>
    <r>
      <t>*</t>
    </r>
    <r>
      <rPr>
        <b/>
        <sz val="8"/>
        <color theme="1"/>
        <rFont val="Arial"/>
        <family val="2"/>
      </rPr>
      <t>'Vendor'</t>
    </r>
    <r>
      <rPr>
        <sz val="8"/>
        <color theme="1"/>
        <rFont val="Arial"/>
        <family val="2"/>
      </rPr>
      <t xml:space="preserve"> is the supplying source and would include:</t>
    </r>
  </si>
  <si>
    <r>
      <t>ü</t>
    </r>
    <r>
      <rPr>
        <sz val="7"/>
        <color theme="1"/>
        <rFont val="Times New Roman"/>
        <family val="1"/>
      </rPr>
      <t xml:space="preserve">  </t>
    </r>
    <r>
      <rPr>
        <b/>
        <sz val="8"/>
        <color theme="1"/>
        <rFont val="Arial"/>
        <family val="2"/>
      </rPr>
      <t>Manufacturer</t>
    </r>
    <r>
      <rPr>
        <sz val="8"/>
        <color theme="1"/>
        <rFont val="Arial"/>
        <family val="2"/>
      </rPr>
      <t xml:space="preserve"> who manufactures the goods and sell to the brand / outlet/s directly without services of any middle man</t>
    </r>
  </si>
  <si>
    <r>
      <t>ü</t>
    </r>
    <r>
      <rPr>
        <sz val="7"/>
        <color theme="1"/>
        <rFont val="Times New Roman"/>
        <family val="1"/>
      </rPr>
      <t xml:space="preserve">  </t>
    </r>
    <r>
      <rPr>
        <b/>
        <sz val="8"/>
        <color theme="1"/>
        <rFont val="Arial"/>
        <family val="2"/>
      </rPr>
      <t>Miner</t>
    </r>
    <r>
      <rPr>
        <sz val="8"/>
        <color theme="1"/>
        <rFont val="Arial"/>
        <family val="2"/>
      </rPr>
      <t xml:space="preserve"> who mines and refines the metal / stone and supplies to Jeweller</t>
    </r>
  </si>
  <si>
    <r>
      <t>ü</t>
    </r>
    <r>
      <rPr>
        <sz val="7"/>
        <color theme="1"/>
        <rFont val="Times New Roman"/>
        <family val="1"/>
      </rPr>
      <t xml:space="preserve">  </t>
    </r>
    <r>
      <rPr>
        <b/>
        <sz val="8"/>
        <color theme="1"/>
        <rFont val="Arial"/>
        <family val="2"/>
      </rPr>
      <t>Maker</t>
    </r>
    <r>
      <rPr>
        <sz val="8"/>
        <color theme="1"/>
        <rFont val="Arial"/>
        <family val="2"/>
      </rPr>
      <t xml:space="preserve"> who makes or designs jewellery and supplies to Jeweller</t>
    </r>
  </si>
  <si>
    <r>
      <t>ü</t>
    </r>
    <r>
      <rPr>
        <sz val="7"/>
        <color theme="1"/>
        <rFont val="Times New Roman"/>
        <family val="1"/>
      </rPr>
      <t xml:space="preserve">  </t>
    </r>
    <r>
      <rPr>
        <b/>
        <sz val="8"/>
        <color theme="1"/>
        <rFont val="Arial"/>
        <family val="2"/>
      </rPr>
      <t>Distributor</t>
    </r>
    <r>
      <rPr>
        <sz val="8"/>
        <color theme="1"/>
        <rFont val="Arial"/>
        <family val="2"/>
      </rPr>
      <t xml:space="preserve"> who distributes the goods of manufacturer to the brand / outlet/s to earn his margin on sale</t>
    </r>
  </si>
  <si>
    <r>
      <t>ü</t>
    </r>
    <r>
      <rPr>
        <sz val="7"/>
        <color theme="1"/>
        <rFont val="Times New Roman"/>
        <family val="1"/>
      </rPr>
      <t xml:space="preserve">  </t>
    </r>
    <r>
      <rPr>
        <b/>
        <sz val="8"/>
        <color theme="1"/>
        <rFont val="Arial"/>
        <family val="2"/>
      </rPr>
      <t>Agent</t>
    </r>
    <r>
      <rPr>
        <sz val="8"/>
        <color theme="1"/>
        <rFont val="Arial"/>
        <family val="2"/>
      </rPr>
      <t xml:space="preserve"> who takes the order and provides the goods through manufacturer / company / large distributor to the brand / outlet/s for a commission</t>
    </r>
  </si>
  <si>
    <r>
      <t>ü</t>
    </r>
    <r>
      <rPr>
        <sz val="7"/>
        <color theme="1"/>
        <rFont val="Times New Roman"/>
        <family val="1"/>
      </rPr>
      <t xml:space="preserve">  </t>
    </r>
    <r>
      <rPr>
        <b/>
        <sz val="8"/>
        <color theme="1"/>
        <rFont val="Arial"/>
        <family val="2"/>
      </rPr>
      <t>Buying / design house</t>
    </r>
    <r>
      <rPr>
        <sz val="8"/>
        <color theme="1"/>
        <rFont val="Arial"/>
        <family val="2"/>
      </rPr>
      <t xml:space="preserve"> which provides the goods ordered by the brand / outlet/s as an outsourced party either by manufacturing itself or buying from some other source</t>
    </r>
  </si>
  <si>
    <r>
      <t>ü</t>
    </r>
    <r>
      <rPr>
        <sz val="7"/>
        <color theme="1"/>
        <rFont val="Times New Roman"/>
        <family val="1"/>
      </rPr>
      <t xml:space="preserve">  </t>
    </r>
    <r>
      <rPr>
        <b/>
        <sz val="8"/>
        <color theme="1"/>
        <rFont val="Arial"/>
        <family val="2"/>
      </rPr>
      <t>Importer</t>
    </r>
    <r>
      <rPr>
        <sz val="8"/>
        <color theme="1"/>
        <rFont val="Arial"/>
        <family val="2"/>
      </rPr>
      <t xml:space="preserve"> who imports the goods from overseas markets / vendors and supplies them to the local brand / outlet/s</t>
    </r>
  </si>
  <si>
    <r>
      <t>ü</t>
    </r>
    <r>
      <rPr>
        <sz val="7"/>
        <color theme="1"/>
        <rFont val="Times New Roman"/>
        <family val="1"/>
      </rPr>
      <t xml:space="preserve">  </t>
    </r>
    <r>
      <rPr>
        <b/>
        <sz val="8"/>
        <color theme="1"/>
        <rFont val="Arial"/>
        <family val="2"/>
      </rPr>
      <t>Franchisee / Licensee</t>
    </r>
    <r>
      <rPr>
        <sz val="8"/>
        <color theme="1"/>
        <rFont val="Arial"/>
        <family val="2"/>
      </rPr>
      <t xml:space="preserve"> who are authorised by International brands to market their goods in the assigned territory (country) to various retailers</t>
    </r>
  </si>
  <si>
    <r>
      <t>ü</t>
    </r>
    <r>
      <rPr>
        <sz val="7"/>
        <color theme="1"/>
        <rFont val="Times New Roman"/>
        <family val="1"/>
      </rPr>
      <t xml:space="preserve">  </t>
    </r>
    <r>
      <rPr>
        <b/>
        <sz val="8"/>
        <color theme="1"/>
        <rFont val="Arial"/>
        <family val="2"/>
      </rPr>
      <t>The Principal</t>
    </r>
    <r>
      <rPr>
        <sz val="8"/>
        <color theme="1"/>
        <rFont val="Arial"/>
        <family val="2"/>
      </rPr>
      <t xml:space="preserve"> who owns/represents brand from other country and are directly responsible for brand's marketing and product quality in the country where products of brand are sold</t>
    </r>
  </si>
  <si>
    <t>B.5.1</t>
  </si>
  <si>
    <t>The brand / outlet/s offers Guarantees and Warranties (G&amp;W), wherever applicable, against the products /services it uses, provides, offers and sells to its customers</t>
  </si>
  <si>
    <t>The brand / outlet/s has SOP/Manual/Policy document which defines terms and conditions for offering G&amp;W</t>
  </si>
  <si>
    <t>The brand / outlet/s honours both types of G&amp;W as offered by:</t>
  </si>
  <si>
    <t>The brand / outlet/s</t>
  </si>
  <si>
    <t>The vendor*</t>
  </si>
  <si>
    <r>
      <t xml:space="preserve">The brand / outlet/s has well defined policy on providing Guarantees and warranties on its </t>
    </r>
    <r>
      <rPr>
        <b/>
        <i/>
        <sz val="9"/>
        <color rgb="FFC00000"/>
        <rFont val="Arial"/>
        <family val="2"/>
      </rPr>
      <t>Products</t>
    </r>
  </si>
  <si>
    <r>
      <t xml:space="preserve">The brand / outlet/s has well defined policy on providing Guarantees and warranties on its </t>
    </r>
    <r>
      <rPr>
        <b/>
        <sz val="10"/>
        <color rgb="FF000000"/>
        <rFont val="Arial"/>
        <family val="2"/>
      </rPr>
      <t>Services</t>
    </r>
  </si>
  <si>
    <t>Terms and conditions of G&amp;W are clearly stated at suitable place/s, as applicable</t>
  </si>
  <si>
    <t>B.5.2</t>
  </si>
  <si>
    <t>The brand / outlet/s has well defined policy on Refund, Exchange and Compensation to its customers</t>
  </si>
  <si>
    <t>The REC policy complies with applicable laws, if any</t>
  </si>
  <si>
    <t>The REC is honoured promptly within stipulated time frame</t>
  </si>
  <si>
    <t>Of withdrawal / non-delivery of committed service / order at requested venue for valid reason</t>
  </si>
  <si>
    <t>Of any breakage / damage / loss of customer goods during delivery / shipping transportation/ installation</t>
  </si>
  <si>
    <t>B.5.3</t>
  </si>
  <si>
    <t>The brand / outlet/s reserves the 'Right to Refuse' (RTR)</t>
  </si>
  <si>
    <t>The brand / outlet/s has well defined policy on Refusal to its customers</t>
  </si>
  <si>
    <t>The RTR policy is clearly stated at suitable place/s</t>
  </si>
  <si>
    <t>The RTR policy is applicable but not limited to:</t>
  </si>
  <si>
    <t>Products/ services/ facilities offered to specific/  appropriate segment of customers - gender/ age group – like male/ female, minors/ adults - as directed by governing laws of the land</t>
  </si>
  <si>
    <t>The purchase of restricted / sensitive / inappropriate products by children</t>
  </si>
  <si>
    <t>Allowing entry of any suspicious / unruly character and providing services to him / her at the cost of inconvenience to other customers in the outlet</t>
  </si>
  <si>
    <t>Refusing consumption of liquor in the outlet/s if liquor consumption is not allowed</t>
  </si>
  <si>
    <t>The purchase of prescription medicines, drugs and medical instruments without any prescription / formal Purchase Order</t>
  </si>
  <si>
    <t>Below quality / fake / smuggled / stolen products submitted for repair / resale / exchange as applicable</t>
  </si>
  <si>
    <t>Black listed / expired mode of payment i.e. cards, accounts, coupons, gift vouchers etc</t>
  </si>
  <si>
    <t>B.5.4</t>
  </si>
  <si>
    <t>The brand / outlet/s has well defined 'Redemption' policy for its customers in suitable form of communication</t>
  </si>
  <si>
    <t>The policy is clearly stated at suitable place/s in suitable form of communication to customer</t>
  </si>
  <si>
    <t>B.5.5</t>
  </si>
  <si>
    <t>The brand / outlet/s is committed to have effective Order Delivery system</t>
  </si>
  <si>
    <t>The brand / outlet/s undertakes (home) delivery order / Out of Outlet (OoO) services for paid product/services as well as on phone</t>
  </si>
  <si>
    <t>The brand / outlet/s has procedure on how to deliver orders / OoO services at requested venue wherever applicable</t>
  </si>
  <si>
    <t>The brand keeps customers updated on the status of their deliveries wherever applicable</t>
  </si>
  <si>
    <t>The brand / outlet/s takes full responsibility of any loss, theft or damage to any product during delivery process</t>
  </si>
  <si>
    <t>The delivery is inclusive of loading and unloading of items from transport, shifting and placing at desired location and installing / fixing the parts or whole, wherever applicable</t>
  </si>
  <si>
    <t>* As defined under 'Goods &amp; Services'</t>
  </si>
  <si>
    <t>B. Practices and Systems – 6. Transactions and Accounting (B.6.1 - B.6.3)</t>
  </si>
  <si>
    <t>B.6.1</t>
  </si>
  <si>
    <t>The brand / outlet/s is committed to ethical practices in all its transaction with customers</t>
  </si>
  <si>
    <t>The brand clearly and legibly indicates prices that reflect total amount inclusive/ exclusive of taxes or other charges and the type of currency used</t>
  </si>
  <si>
    <t>The brand is committed to display discounted / promotional prices clearly</t>
  </si>
  <si>
    <t>Extra services such as customized cutting / packaging / making / alteration / transportation / gift- wrapping / home/ express delivery etc</t>
  </si>
  <si>
    <t>Product/ service upgrade request not included in the original package</t>
  </si>
  <si>
    <t>B.6.2</t>
  </si>
  <si>
    <t>The brand / outlet/s adheres to appropriate practice of conducting all transactions and keeping their records</t>
  </si>
  <si>
    <t>The brand / outlet/s accepts widely accepted modes of payment including but not limited to:</t>
  </si>
  <si>
    <t>Internet banking</t>
  </si>
  <si>
    <t>Mobile wallets</t>
  </si>
  <si>
    <t>The brand / outlet/s has a system for recording all transactions including order booking / advance etc</t>
  </si>
  <si>
    <t>B.6.3</t>
  </si>
  <si>
    <t>The brand / outlet/s is equipped with computers and appropriate software that can provide real time accounting information which is including but not limited to:</t>
  </si>
  <si>
    <t>Informing about availability of product/s and their identification in the inventory</t>
  </si>
  <si>
    <t xml:space="preserve">Managing all transactions, invoicing, credit, debit notes etc </t>
  </si>
  <si>
    <r>
      <t>Generating timely notification / warning for expired / nearing expiry</t>
    </r>
    <r>
      <rPr>
        <sz val="10"/>
        <color theme="1"/>
        <rFont val="Arial"/>
        <family val="2"/>
      </rPr>
      <t xml:space="preserve"> and / or aging / aged products</t>
    </r>
  </si>
  <si>
    <t>Generating information about past, current and future bookings/ reservations</t>
  </si>
  <si>
    <t>* For all manually recorded transactions</t>
  </si>
  <si>
    <t>B.7.1</t>
  </si>
  <si>
    <t>The brand / outlet/s has dedicated SOP / Manual / Policy document in regard to managing, monitoring and safeguarding its Information Technology (IT) systems and digital information</t>
  </si>
  <si>
    <t>B.7.3</t>
  </si>
  <si>
    <t>The concerned official/s has following responsibilities but not limited:</t>
  </si>
  <si>
    <t>B.7.4</t>
  </si>
  <si>
    <t>Guidelines for Telemarketers by TRAI</t>
  </si>
  <si>
    <t>B.7.5</t>
  </si>
  <si>
    <t>The brand / outlet/s is committed to Monitoring IT Security and data safety</t>
  </si>
  <si>
    <t>The brand / outlet/s has policies and methods to restrict access to confidential and personal data to authorized individuals only</t>
  </si>
  <si>
    <t xml:space="preserve">The brand / outlet/s has the log, report and regular reviews of all the security activities </t>
  </si>
  <si>
    <t>The brand / outlet/s has the log, report and regular reviews of any breach or attempted breach of security to avoid recurring incidents</t>
  </si>
  <si>
    <t>The brand / outlet/s has the appropriate level of controls; encryption is provided to transmissions and transactions with its customers</t>
  </si>
  <si>
    <t>C. Customer Care – 1. Customer Service, Feedback and Dispute Resolutions (C.1.1 - C.1.3)</t>
  </si>
  <si>
    <t>C1.1</t>
  </si>
  <si>
    <t>The brand / outlet/s has dedicated SOP / Manual / Policy document in regard to customer service, feedback and dispute resolution</t>
  </si>
  <si>
    <t>C.1.2</t>
  </si>
  <si>
    <t>The brand / outlet/s is committed to provide best practices in Customer service</t>
  </si>
  <si>
    <t>The brand has a 'Customer service' department / a dedicated Official / team which is fully equipped and empowered to serve Customers and resolve their issues</t>
  </si>
  <si>
    <t>There is ‘Customer Service / Helpline’ contact detail and information mentioned on suitable stationery / places / brand's website</t>
  </si>
  <si>
    <t>Such customer service helpline is accessible and well equipped to resolve customer enquiries / feedback / complaints</t>
  </si>
  <si>
    <t>The outlet/s of the brand have a system / counter for customers to leave their belongings that they are not supposed to carry inside the outlet/s and ensure safe return to the owner at the time of exit</t>
  </si>
  <si>
    <t>The outlet/s of the brand have a defined policy for collection, storage and return of lost and found items to customers</t>
  </si>
  <si>
    <t>The outlet/s provide adequate drinking water either bottled or boiled or purified through RO process to customers and staff</t>
  </si>
  <si>
    <t>The outlet /s have special arrangements for Disabled, Physically Challenged or ailing persons and cares for them wherever applicable</t>
  </si>
  <si>
    <t>The outlet/s are committed to provide healthy and hygienic environment for its customers and staff</t>
  </si>
  <si>
    <t>The outlet/s have first aid facilities for the needy</t>
  </si>
  <si>
    <t>The brand / outlet/s is committed to provide safety and security of customer's products deposited with it for exchange / alteration / repair etc</t>
  </si>
  <si>
    <t>r.</t>
  </si>
  <si>
    <t>The outlet/s has list of authorized service centers for their products and direct customers in case of product complaint / servicing</t>
  </si>
  <si>
    <t>s.</t>
  </si>
  <si>
    <t>t.</t>
  </si>
  <si>
    <t>The outlet /s maintain standards of customer care and service appropriate to the type of the Cineplex/s – including appropriate parking, waiting, toilet and waste disposable facilities.</t>
  </si>
  <si>
    <t>u.</t>
  </si>
  <si>
    <t>The outlet /s have a system for ensuring the quality of food and beverages offered for sale are fit for consumption and not past expiry date/time.</t>
  </si>
  <si>
    <t>w.</t>
  </si>
  <si>
    <t>x.</t>
  </si>
  <si>
    <t>The brand / outlet/s are directly &amp; easily accessible to customers for information, counseling, etc</t>
  </si>
  <si>
    <t>The brand / outlet/s have provided adequate space for:</t>
  </si>
  <si>
    <t>Customers at the dispensing counter and for some to sit comfortably while they wait</t>
  </si>
  <si>
    <t>Patient information displays, including leaflets/ catalogues etc</t>
  </si>
  <si>
    <t>Counselling to patients, storage of reference resources (e.g. books, internet access etc.)</t>
  </si>
  <si>
    <t>Making extemporaneous preparations, besides the necessary equipment for doing so – in cases of compounding pharmacy</t>
  </si>
  <si>
    <t>C.1.3</t>
  </si>
  <si>
    <t>The brand or outlet/s has Feedback management and dispute resolution system in place</t>
  </si>
  <si>
    <t>The brand has a system to document feedback and complaint cases and has a complaints resolution procedure - within a definite time frame upon receipt of complaint</t>
  </si>
  <si>
    <t>The brand / outlet/s publicize on its website and at its outlet, the complaint resolution procedure and the time frame fixed , for the benefit of customers</t>
  </si>
  <si>
    <t>The brand / outlet/s informs complainants of the status of the complaint redressal</t>
  </si>
  <si>
    <t>C. Customer Care – 2. Customer data, their safety &amp; privacy (C.2.1 – C.2.6)</t>
  </si>
  <si>
    <t>C2.1</t>
  </si>
  <si>
    <t>The brand / outlet/s has dedicated SOP / Manual / Policy document in regard to customer data, their safety and privacy</t>
  </si>
  <si>
    <t>C.2.2</t>
  </si>
  <si>
    <t>The brand is committed towards maintaining the confidentiality of customer data and has procedure (such as restricted access rights to download / transmit customer master data from system etc.) to protect personal data</t>
  </si>
  <si>
    <t>The brand has a policy on unsolicited email by giving the “opt in” option for those customers who wish to be in their circulation list</t>
  </si>
  <si>
    <t>The brand has a privacy policy which is also uploaded on its website</t>
  </si>
  <si>
    <t>The brand has a policy not to tamper with customers’ browsers or computers without obtaining prior permission.</t>
  </si>
  <si>
    <t>C.2.3</t>
  </si>
  <si>
    <t>The brand / outlet/s is committed to Safety and security of customers</t>
  </si>
  <si>
    <t>The outlet/s of the brand have easy Accessible lifts/escalators/ stairs/ approach for safe entry and exit as applicable</t>
  </si>
  <si>
    <t>The outlet/s of the brand have availability of adequate security staff to handle any miscreant / unpleasant event at the outlet/s</t>
  </si>
  <si>
    <t>The outlet/s of the brand ensure proper security checks, wherever applicable, for all entering the premises, separately for both genders to check dangerous / prohibited materials.</t>
  </si>
  <si>
    <t>The brand / outlet/s sells Prescription Drugs and Drugs specified under the schedule X, Narcotic drug and Psychotropic Substances Act and some other CNS drug etc. only on the prescription of a Registered Medical Practitioner</t>
  </si>
  <si>
    <t>The brand / outlet/s ensures that beverages are made available to customers to aid post therapy care wherever applicable</t>
  </si>
  <si>
    <t>The outlet /s have a process of regular checking and maintenance of the cinema / gaming equipment to prevent any potential breakdown and unfortunate event from occurrence at the site.</t>
  </si>
  <si>
    <t>The  outlet /s have the ability to deal with requirements arising out of any such breakdowns , in respect of medical support / technical support  / incident management process through pre-arranged tie ups with medical facilities / AMC service providers etc.</t>
  </si>
  <si>
    <t>C.2.4</t>
  </si>
  <si>
    <r>
      <t>The brand / outlet/s is committed to operate safe and hygienic kitchen / cooking / food assembly area</t>
    </r>
    <r>
      <rPr>
        <i/>
        <sz val="9"/>
        <color rgb="FFC00000"/>
        <rFont val="Arial"/>
        <family val="2"/>
      </rPr>
      <t xml:space="preserve"> </t>
    </r>
    <r>
      <rPr>
        <b/>
        <i/>
        <sz val="9"/>
        <color rgb="FFC00000"/>
        <rFont val="Arial"/>
        <family val="2"/>
      </rPr>
      <t>with an aim to provide quality, healthy and hygienic food service to its customers</t>
    </r>
  </si>
  <si>
    <t>The kitchen / cooking / food assembly area follows stringent procedures of FSSAI starting from design, layout, usage of equipment, and process for procurements of ingredients, handling and storage, hygiene of both the facility and the handler, preparation and display of others</t>
  </si>
  <si>
    <t>The kitchen / cooking / food assembly area ensures food preparation procedures, kitchen and food storage standards with required level of temperatures - (refrigeration, air-conditioning, heating) and ventilation</t>
  </si>
  <si>
    <t>The kitchen / cooking / food assembly area follows required standard of hygiene, as applicable, including but not limited to:</t>
  </si>
  <si>
    <t>Periodical pest control to keep the place safe from all types of pests</t>
  </si>
  <si>
    <t>Proper arrangements for dry &amp; wet garbage disposal as per applicable regulations</t>
  </si>
  <si>
    <t>Proper drainage system for the area</t>
  </si>
  <si>
    <t>The kitchen / cooking / food assembly area ensures that water used for cooking, drinking and ice making is either bottled or boiled or purified through RO process</t>
  </si>
  <si>
    <t>The kitchen / cooking / food assembly area prepares and presents food keeping in mind local tastes, culture, and sensibilities</t>
  </si>
  <si>
    <t>The kitchen / cooking / food assembly area has a system in place to stop using ingredients for food and beverages, if found/ declared not fit for consumption by FSSAI or any other accredited inspection agency/agencies</t>
  </si>
  <si>
    <t>The kitchen / cooking / food assembly area has processes to ensure the ingredients are consumed on a First Expiry First Out (FEFO) basis</t>
  </si>
  <si>
    <t>The kitchen / cooking / food assembly area restricts entry of unauthorized persons</t>
  </si>
  <si>
    <t>C.2.5</t>
  </si>
  <si>
    <t>The brand / outlet/s are committed to provide Safe Pharmacy</t>
  </si>
  <si>
    <t>The brand / outlet/s follow required standard of hygiene and cleanliness with:</t>
  </si>
  <si>
    <t>Periodical pest control to keep the place safe from all types of rodents and pests/ insects</t>
  </si>
  <si>
    <t>Proper arrangements for disposal of medical waste, dry &amp; wet garbage</t>
  </si>
  <si>
    <t>The brand / outlet/s ensure that all staff are medically examined and adequately immunized periodically</t>
  </si>
  <si>
    <t>The brand / outlet/s restricts entry of unauthorized persons in the compounding area</t>
  </si>
  <si>
    <t>The brand / outlet/s have a system to stock drugs specified under the schedule X, Narcotic drug and Psychotropic Substances Act and some other CNS drug etc. under lock and key. Records of purchase and sales of such medicines are kept as per legal requirement</t>
  </si>
  <si>
    <t>While dispensing/ home delivering, the brand / outlet/s  ensure that the drugs are packed as per directions/ prescribed and drugs requiring cold packs are accordingly packed for maintaining required temperature till the time they are placed in refrigerator.</t>
  </si>
  <si>
    <t>The brand / outlet/s maintain adequate vigilance to look out for recall alarms from regulatory sources and pharmaceutical companies with regard to sub-standard/ fake drugs/ wrong supplies</t>
  </si>
  <si>
    <t>The outlet/s are managed under the overall supervision of a Qualified, Registered and Trained/ Experienced Pharmacist</t>
  </si>
  <si>
    <t>C.2.6</t>
  </si>
  <si>
    <t>The brand / outlet/s is committed to respect and honour customer privacy</t>
  </si>
  <si>
    <t>The outlet/s of the brand ensure that there is no video recording device and/or any other form of image capturing devices in any of private areas of outlet/s to safeguard the privacy of customers</t>
  </si>
  <si>
    <t>The brand / outlet/s uses customer’s particulars strictly for the purpose of completing sales transactions or for other legitimate purposes made known to the customer prior to obtaining such particulars</t>
  </si>
  <si>
    <t>The brand / outlet/s provides and allows customers to have access to update and correct their personal data, to correct and update the information that is stored in the system</t>
  </si>
  <si>
    <t>If the brand / outlet/s offers services to both gender, it is made known to the prospective customers in advance</t>
  </si>
  <si>
    <t>Trusted Shop</t>
  </si>
  <si>
    <t>Wherever F&amp;B is being cooked/assembled</t>
  </si>
  <si>
    <t>Applicable if theatre exists</t>
  </si>
  <si>
    <t>Applicable to F&amp;B items</t>
  </si>
  <si>
    <t>Applicable to F&amp;B items only</t>
  </si>
  <si>
    <t>If precious jewellery is being sold</t>
  </si>
  <si>
    <t>In case of F&amp;B items</t>
  </si>
  <si>
    <t xml:space="preserve">Wherever F&amp;B is being served </t>
  </si>
  <si>
    <t>Applicable wherever F&amp;B item is being sold / served</t>
  </si>
  <si>
    <t>Name &amp; contact detail</t>
  </si>
  <si>
    <t>Documentary evidences</t>
  </si>
  <si>
    <t>SOP / Manual / Policy document</t>
  </si>
  <si>
    <t>On-site audit</t>
  </si>
  <si>
    <t>Training records</t>
  </si>
  <si>
    <t xml:space="preserve">Check allocation standard:-
4 – If (+/-) 10% deviation in allocation standard
3 – If (+/-) 11%-20% deviation in allocation standard
2 – If (+/-) 21%-30% deviation in allocation standard
1 – If (+/-) 31%-40% deviation in allocation standard
0 – If (+/-) 41%-50% deviation in allocation standard
</t>
  </si>
  <si>
    <t>Scan of website/page</t>
  </si>
  <si>
    <t>Random inventory check</t>
  </si>
  <si>
    <t>Standards for Vendor document / Vendor audit report, if applicable</t>
  </si>
  <si>
    <t>Buying and merchandising policy document</t>
  </si>
  <si>
    <t>Product quality policy / standard document</t>
  </si>
  <si>
    <t>Name &amp; contact detail; Official interview; copy of last audit report; IT security policy; on-site audit</t>
  </si>
  <si>
    <t>Customer Service Contact details (Helpline No., E-mail ID etc.)</t>
  </si>
  <si>
    <t>Customer service / helpline email address and contact number</t>
  </si>
  <si>
    <t xml:space="preserve">Customer compliant resolution process / policy 
List of customer complaints in last 6 months with details of actions taken for closure
</t>
  </si>
  <si>
    <t xml:space="preserve">IT security policy; On-site Audit of password protection on computers, restriction on emailing of customer data to an outside network, implementation of IT security measures such as firewalls, anti-virus etc
</t>
  </si>
  <si>
    <t>Policy document</t>
  </si>
  <si>
    <t>On-site audit; repair/servicing records</t>
  </si>
  <si>
    <t>Data security policy &amp; procedures</t>
  </si>
  <si>
    <t>Data Security and Privacy policy</t>
  </si>
  <si>
    <r>
      <t>ü</t>
    </r>
    <r>
      <rPr>
        <sz val="7"/>
        <color theme="1"/>
        <rFont val="Times New Roman"/>
        <family val="1"/>
      </rPr>
      <t xml:space="preserve">  </t>
    </r>
    <r>
      <rPr>
        <b/>
        <sz val="8"/>
        <color theme="1"/>
        <rFont val="Arial"/>
        <family val="2"/>
      </rPr>
      <t>Farm / Cooperative</t>
    </r>
    <r>
      <rPr>
        <sz val="8"/>
        <color theme="1"/>
        <rFont val="Arial"/>
        <family val="2"/>
      </rPr>
      <t xml:space="preserve"> which grows and / or distributes agro/ dairy/ meat and / or agro/ dairy/ meat -based products</t>
    </r>
  </si>
  <si>
    <t>Pest control records</t>
  </si>
  <si>
    <t>Policy document; on-site audit</t>
  </si>
  <si>
    <t>Immunization records</t>
  </si>
  <si>
    <t>Record of any such previous action</t>
  </si>
  <si>
    <t>On-site audit; applicable certificates</t>
  </si>
  <si>
    <t>On-site audit; evaluation against standards document</t>
  </si>
  <si>
    <t xml:space="preserve">On-site audit of washing competence, pest control records, garbage disposal policy, hygiene standards, </t>
  </si>
  <si>
    <t>Basic essential</t>
  </si>
  <si>
    <t>Product/service specific</t>
  </si>
  <si>
    <t>Relevance code</t>
  </si>
  <si>
    <t>A</t>
  </si>
  <si>
    <t>B</t>
  </si>
  <si>
    <t>C</t>
  </si>
  <si>
    <t>Outlet/Other requirements specific</t>
  </si>
  <si>
    <t>Audit reference</t>
  </si>
  <si>
    <t>Food Safety License by FSSAI</t>
  </si>
  <si>
    <t>Non Veg License / Halal Certificate (wherever applcable)</t>
  </si>
  <si>
    <t>Trade Health License wherever applicable</t>
  </si>
  <si>
    <t>NOC from fire officer wherever applicable</t>
  </si>
  <si>
    <t>The brand / outlet/s has dedicated SOP / Manual / Policy document to address environment Sustainability in its operations</t>
  </si>
  <si>
    <t>The brand / outlet/s has Designated official to ensure prescribed environment Sustainability practices in all of its outlets and/or retail business as a whole</t>
  </si>
  <si>
    <t>The brand / outlet/s practices customer-centric environment Sustainability in the following areas of its operations:</t>
  </si>
  <si>
    <t>B. Practices and Systems – 1. Environment Sustainability (B1.1 – B1.3)</t>
  </si>
  <si>
    <t>Compliance to local laws / regulations for shopping bags / packaging / serving material as approved by concerned authority and promoting the cause of eco-friendly packaging among its customers</t>
  </si>
  <si>
    <t>It is ensured that customer-dealing staff is skilled to communicate in relevant language with the customers</t>
  </si>
  <si>
    <t>It is ensured that specific responsibilities are assigned to staff members and each one is equipped with required knowledge and skill to provide accurate, timely and relevant product/ service / information to customers and to perform to the expected levels in their respective positions, as applicable</t>
  </si>
  <si>
    <t>The brand / outlet/s ensures that the number of competent staff at its outlets / service area are adequate to ensure smooth operations/customer service including management / operational / specialist / contractual staff</t>
  </si>
  <si>
    <t>Correlation between purity in terms of fineness and corresponding caratage</t>
  </si>
  <si>
    <t>An indication that the customer can verify purity by suitable mechanism</t>
  </si>
  <si>
    <t>The brand / outlet/s ensures that vendor supplies products / services as stipulated by the company</t>
  </si>
  <si>
    <t xml:space="preserve">The brand / outlet/s procures goods and services only from verified/ certified vendors and ensure quality sourcing of goods and services </t>
  </si>
  <si>
    <t>The brand / outlet/s has procedure for vendor and product / service development</t>
  </si>
  <si>
    <t>The brand /outlet/s has a system for ensuring the quality of products and services offered for sale are fit for consumption</t>
  </si>
  <si>
    <t>The brand / outlet/s removes unsold stock of unfit / expired items from display / products / usage and has provision to lock them in the billing system</t>
  </si>
  <si>
    <t>The brand has online ordering system for customers to make informed choice to enable customers to complete the transaction efficiently and without difficulty</t>
  </si>
  <si>
    <t>The brand provides search option to help customers find what they are looking for</t>
  </si>
  <si>
    <t xml:space="preserve">The brand clearly displays items (audio-visuals / photographs and description as applicable) which are available for sale  </t>
  </si>
  <si>
    <t>The brand provides various methods and options for customers to receive delivery of goods and/or services ordered online</t>
  </si>
  <si>
    <t>The brand provides a confirmation of purchase with details of their purchases for all transactions</t>
  </si>
  <si>
    <t>The brand / outlet/s offers Refunds / Exchange / Compensation (REC)  to its customers as and when required</t>
  </si>
  <si>
    <t xml:space="preserve">The REC policy is clearly stated at suitable place/s such as bill / outlet / website </t>
  </si>
  <si>
    <t>Of transaction being cancelled by either party</t>
  </si>
  <si>
    <t>The REC policy articulates conditions for the followings:</t>
  </si>
  <si>
    <t>Of the quality of product / service</t>
  </si>
  <si>
    <t xml:space="preserve">Of Advance / deposit / payment taken / advertised but products/ services / facilities not available </t>
  </si>
  <si>
    <t>Of Jewellery exchange</t>
  </si>
  <si>
    <t>Making charges and / or prevalent metal / stone charges separately as applicable</t>
  </si>
  <si>
    <t>Cash on Delivery (COD) / Jewellery exchange (Jeweller)</t>
  </si>
  <si>
    <t>The brand provides Tax invoice for every transaction mentioning detail of payments - mode of payment, amount, currency, balance etc</t>
  </si>
  <si>
    <t>The brand / outlet/s maintain the record of sale of each jewellery items as per applicable law</t>
  </si>
  <si>
    <t>The brand / outlet/s has system and processes to ensure seemless refund to the customer</t>
  </si>
  <si>
    <t>Tracking, recording and archiving customer contact detail, their shopping preferences and performance etc in case of Loyalty programmes, wherever applicable</t>
  </si>
  <si>
    <t>Generating information about REC and redeemed vouchers</t>
  </si>
  <si>
    <t>The brand / outlet/s / its Company website has clear information to guide customers to desired products / services and facilities etc</t>
  </si>
  <si>
    <t xml:space="preserve">The outlet /s have facilities for trials / testing/ sampling/ weighing &amp; measurement/ quality check / alterations as applicable to the relevant product/ service </t>
  </si>
  <si>
    <t>The outlet/s provide facilities of washrooms as common or separate for each gender within quick access of outlet, as is appropriate</t>
  </si>
  <si>
    <t>The brand’s outlet/s have a magnifying glass of minimum 10X magnification and a weighing balance duely caliberated capable of weighing the jewellery</t>
  </si>
  <si>
    <t>The brand ensures that it is compliant with the data security and privacy principles as agreed with customer</t>
  </si>
  <si>
    <t>To ensure customers are informed of any change in company's Information security policy as may be applicable to the customer</t>
  </si>
  <si>
    <t>The brand / outlet/s ensures that the information security policy is communicated to and understood by all staff concerned</t>
  </si>
  <si>
    <t>The brand’s outlet/s substantiate, by the certificate from competent authority, any claim it makes of any Quality Standards and its products / services offerd also conform to the same</t>
  </si>
  <si>
    <t>The brand / outlet/s has Vendor Registration Form (VRF) which details by way of appropriate documentation vendor's contact, its business information, regulatory compliance and other related information which certify and establish its credibility and authenticity</t>
  </si>
  <si>
    <t>B. Practices and Systems – 4. Goods and Services (B.4.1 – B.4.5)</t>
  </si>
  <si>
    <t>B.7.2</t>
  </si>
  <si>
    <t>B. Practices and Systems – 7. IT Ecosystem (B.7.1 – B.7.5)</t>
  </si>
  <si>
    <t>The outlet /s of the brand have laid down procedure for customers found shop-lifting and not making payments for product /sevice as applicable</t>
  </si>
  <si>
    <t>Photographs of CCTV installed; Available footage</t>
  </si>
  <si>
    <t>On-site audit; Copy of NOC</t>
  </si>
  <si>
    <t>Calibration certificate for weighing scale; VC: Stamping &amp; Verification of Weighing Machine under LMA; Weights &amp; Measurement*</t>
  </si>
  <si>
    <t>*Applicable to WH model only in case of E-shop</t>
  </si>
  <si>
    <t>Eating out House Registration license from Police Commissioner**</t>
  </si>
  <si>
    <t>**Applicable wherever F&amp;B service exists</t>
  </si>
  <si>
    <t xml:space="preserve">Permission from Collector for running playzone </t>
  </si>
  <si>
    <t>Compliance to all applicable Licenses / Permits / Approvals / NOCs from concerned authorities*</t>
  </si>
  <si>
    <t>*Refer Annexure A</t>
  </si>
  <si>
    <t>There is a waste management procedure in place which details collection, storage and disposal mechanism of waste and ensures no inappropriate burning /loitering away/ decay of waste material in and around outlet</t>
  </si>
  <si>
    <t>The brand / outlet/s has dedicated SOP / Manual / Policy document with guidelines on ethics, use of channels^ and appropriate content to be used for both external and internal Communication*</t>
  </si>
  <si>
    <t xml:space="preserve">Photo of façade </t>
  </si>
  <si>
    <t>The brand’s advertisement in concerned channels of communication mentions contact detail of concerned outlet/s</t>
  </si>
  <si>
    <t>Audit at least 3 advertisements</t>
  </si>
  <si>
    <t>Onsite audit</t>
  </si>
  <si>
    <t>The brand only confirms the purchase to the customer upon ability to fulfill delivery</t>
  </si>
  <si>
    <t>The REC policy is well communicated to employees at the brand / outlet/s and all responsible for Refunds, Exchange &amp; Compensation (REC) to its customers</t>
  </si>
  <si>
    <t xml:space="preserve">The brand clearly states any additional charges towards: </t>
  </si>
  <si>
    <t>Onsite audit of mentioned standards; related report copies from the system</t>
  </si>
  <si>
    <t>On-site verification; Applicable certificates</t>
  </si>
  <si>
    <t>Onsite / website audit</t>
  </si>
  <si>
    <t>The outlet/s  has well maintained décor and provides all facilities / appliances in good working conditions</t>
  </si>
  <si>
    <t>The brand / outlet/s displays contact detail of concerned Certifying Body which certified the brand / outlet/s so that customers can aproach it in case of dispute</t>
  </si>
  <si>
    <t>Onsite audit of Security staff’s roaster/ attendance sheet</t>
  </si>
  <si>
    <t>Onsite audit of Policy documents and VRFs</t>
  </si>
  <si>
    <t>Contact detail and Qualification/ certificates of Pharmacist</t>
  </si>
  <si>
    <t>Check the procedure document / On-site visit</t>
  </si>
  <si>
    <t>Check the concerned certificates</t>
  </si>
  <si>
    <t>The brand provides ordering mechanism in the form of the “Items/Package Booked” or “Advance Booking”</t>
  </si>
  <si>
    <t>Website audit</t>
  </si>
  <si>
    <t xml:space="preserve">Check SOP / Manual / Policy document </t>
  </si>
  <si>
    <t>The brand has appropriate mechanism to ensure and record staisfactory product / service delivery confirmation</t>
  </si>
  <si>
    <t xml:space="preserve">Onsite audit of related procedure 
</t>
  </si>
  <si>
    <t>The outlet/s of the brand has a ‘Customer Service’ counter / Helpdesk / assigned executive to resolve customer issues, wherever applicable</t>
  </si>
  <si>
    <t xml:space="preserve">The outlet/s ensures standards of cleanliness by maintaining an adequate turnaround time between shows for cleaning up the theatre </t>
  </si>
  <si>
    <t>It is ensured that leading Chef / outlet manager is trained in providing quality food preparation and serving*</t>
  </si>
  <si>
    <t>*Applicable to dine-in service restaurants or wherever Chef is present</t>
  </si>
  <si>
    <t>Wherever F&amp;B is being served under dine-in</t>
  </si>
  <si>
    <t>G&amp;W are notified through authorised document/s at the time of purchasing of products / availing services as applicable</t>
  </si>
  <si>
    <t>B. Practices and Systems – 5. Terms and conditions of sale (B.5.1 – B.5.5)</t>
  </si>
  <si>
    <t>Check SOP/Manual/Policy document</t>
  </si>
  <si>
    <t>The outlet/s of the brand has appropriate display, storing and installation SOP for glassware/ breakable/ hazardous and/or any other accident prone product/service to ensure customers safety in the outlet</t>
  </si>
  <si>
    <t>Job description, interview on applicable regulatory requirements &amp; compliance and audit of documentary evidences</t>
  </si>
  <si>
    <t>A reference check is conducted and cleared for ALL or at least customer-dealing staff, as applicable, before hiring them</t>
  </si>
  <si>
    <t>Copy of appointment letter, ECC manual / induction report at least five inductions</t>
  </si>
  <si>
    <t>Check at least 5 VRFs with all supportings/ Copy of code of conduct manual/ copy of last vendor audit report, if applicable</t>
  </si>
  <si>
    <t>The brand / outlet/s clearly states and honours its laid down terms and conditions applicable for redemption of sales / gift /Credit vouchers / Loyalty points / Coupons</t>
  </si>
  <si>
    <t>The brand is committed to avoid over charging against communicated / committed price / MRP, as applicable</t>
  </si>
  <si>
    <t>Discount / Gift card / Loyalty points / Coupons / EMI</t>
  </si>
  <si>
    <t>Credit / Debit card</t>
  </si>
  <si>
    <t>Cash / foreign currency, wherever applicable</t>
  </si>
  <si>
    <t>To ensure billing is efficient, accurate and legal</t>
  </si>
  <si>
    <t>The brand / outlet/s is committed to Compliance with prevailing IT regulations which are not limited to:</t>
  </si>
  <si>
    <t>Information Technology Act &amp; relevant rules (Reasonable security practices and procedures and sensitive personal data or information) Rules under the IT Act</t>
  </si>
  <si>
    <t>Telecom Commercial Communications Customer Preference Regulations</t>
  </si>
  <si>
    <t>The brand / outlet/s offer professional counseling, demonstration of instruments/diagnostic kits/self-usable devices / DIY, wherever applicable</t>
  </si>
  <si>
    <t>The brand / outlet/s have AV presentation facilities/ equipment to demonstrate procedures and processes to customers, wherever applicable</t>
  </si>
  <si>
    <t>The outlet /s of the brand have functional CCTV cameras placed at all the important locations including check-out counter and exits and back up of recording till the time prescribed by applicable regulation. Customers are communicated about CCTV recordings through signage at the outlet/s.</t>
  </si>
  <si>
    <t xml:space="preserve">Installation certificate/ lift license; Maintenance schedule/ of lifts/ escalators
</t>
  </si>
  <si>
    <t xml:space="preserve">The brand / outlet/s sells prescribed medicines / drugs under the supervision of Pharmacist/s. </t>
  </si>
  <si>
    <r>
      <t>The brand / outlet/s are equipped with basic instruments like Sphygmomanometer (BP monitor), glucometer, Snellens chart, stethoscope, Weight and height scale etc.</t>
    </r>
    <r>
      <rPr>
        <i/>
        <sz val="9"/>
        <color rgb="FFC00000"/>
        <rFont val="MS Gothic"/>
        <family val="3"/>
      </rPr>
      <t> </t>
    </r>
    <r>
      <rPr>
        <i/>
        <sz val="9"/>
        <color rgb="FFC00000"/>
        <rFont val="Arial"/>
        <family val="2"/>
      </rPr>
      <t>for basic examination of patients</t>
    </r>
  </si>
  <si>
    <t>The outlet /s displays emergency telephone nos. of nearest State Disaster Management center (DMC), Hospitals, Police Station and Fire Department in each of its zones/ FEC(s)/ Celebration &amp; Eating zones and at theaters during every show</t>
  </si>
  <si>
    <t>On-site audit and verification of FSSAI license</t>
  </si>
  <si>
    <t>The kitchen / cooking / food assembly area is equipped with equipment certified by BEE Star rating / BIS and others equivalent</t>
  </si>
  <si>
    <t>Required capacity Dishwasher for washing, drying, and winning of cooking utensils, crockery, cutlery &amp; glassware. In case of manually operated washing system – 3 stage system is applied</t>
  </si>
  <si>
    <t>Head gear, mask &amp; gloves, wherever applicable, for the area staff</t>
  </si>
  <si>
    <t>On-site audit / RO / Purifier AMC</t>
  </si>
  <si>
    <t>The kitchen / cooking / food assembly area has a system to procure its regular supplies of ingredients from verified vendors and takes full responsibility of its sourcing &amp; supplies with regard to Quality Assurance &amp; Food Safety Standards. The kitchen / organisation keeps records of everything at every level of procurement till usage in the kitchen</t>
  </si>
  <si>
    <t>The kitchen / cooking / food assembly area has separate sections for preparing vegetarian and non-vegetarian, as applicable, to respect religious sentiments of customers</t>
  </si>
  <si>
    <t>The brand’s outlet/s enforces compounding procedures, drugs storage standards under lock and key, with clean shelves and required level of humidity and temperatures - (refrigeration, air-conditioning), ventilation and lighting</t>
  </si>
  <si>
    <t>Disposable hand gloves and masks for staff, wherever applicable</t>
  </si>
  <si>
    <t>The new recruit is given latest 'Employee Code of Conduct Manual' and ackowledges the acceptance of the same to make him/her acquire desired behaviour and attitude towards his peers, seniors, customers and organisation</t>
  </si>
  <si>
    <t>The procedure has clear Job Description (JD) for all designations with its well defined role in the organisation</t>
  </si>
  <si>
    <t>The procedure ensures that 'Employee code of conduct' manual is amended as and when required / as scheduled, as applicable</t>
  </si>
  <si>
    <t xml:space="preserve">Check for the SOP / Manual / Policy document; last 3 amendments in code of conduct manual
Check for JD of last five hirings and their Qualification documents
</t>
  </si>
  <si>
    <t>Use of licensed software</t>
  </si>
  <si>
    <t>The brand /outlet/s has a procedure to dispose off / handover to authorised person/agency the unfit / expired/aged/customer returned products etc., as applicable</t>
  </si>
  <si>
    <t>The brand's outlet/s complies with fire safety measures and displays the measures undertaken in the same regard as per applicable law</t>
  </si>
  <si>
    <t>The brand provides an easy to use and secure payment mechanisms and all its on-line payment transactions are conducted in a secure environment with appropriate level of security, as applicable</t>
  </si>
  <si>
    <t>A.4</t>
  </si>
  <si>
    <t>The brand / outlet/s has dedicated SOP / Manual / Policy document to ensure Regulatory compliance in all areas of its business, as per applicable Laws of the land</t>
  </si>
  <si>
    <t>A. Regulatory Compliance (A.1 – A.4)</t>
  </si>
  <si>
    <t>CB Audit reference</t>
  </si>
  <si>
    <t>IRF Mystery Observation</t>
  </si>
  <si>
    <t xml:space="preserve">Onsite audit 
4 – Usage/promotion is standard practice
3 – Usage/promotion is chargeable/conditional
2 – Usage/promotion is selective
1 – Usage/promotion is erratic/inconsistent
0 – No usage/promotion
</t>
  </si>
  <si>
    <t>IRF Mystery Interaction/shopping</t>
  </si>
  <si>
    <t>IRF Mystery Audit reference</t>
  </si>
  <si>
    <t>On-site audit, documentary evidence and appropriate signage</t>
  </si>
  <si>
    <t>IRF Mystery shopping</t>
  </si>
  <si>
    <t>IRF Mystery Interaction</t>
  </si>
  <si>
    <t>Training records and Staff interview</t>
  </si>
  <si>
    <t xml:space="preserve">Training records and Onsite audit </t>
  </si>
  <si>
    <t>IRF Mystery observation/interaction</t>
  </si>
  <si>
    <t>Training policy; onsite staff interview</t>
  </si>
  <si>
    <t>IRF Mystery Observation/Interaction</t>
  </si>
  <si>
    <t>Onsite audit; staff interview; photos of audited places/signage/displayed certificates etc</t>
  </si>
  <si>
    <t>Onsite audit; staff interview; photo of concerned display; check for certificate of caliberation</t>
  </si>
  <si>
    <t>Check SOP / Manual / Policy document; Guarantee &amp; warranty document</t>
  </si>
  <si>
    <t>Check SOP / Manual / Policy document for mentioned standards</t>
  </si>
  <si>
    <t>Onsite audit; staff interview</t>
  </si>
  <si>
    <t>Check SOP / Manual / Policy document; onsite audit and staff interview</t>
  </si>
  <si>
    <t>Onsite audit; scan/photo/copy of place/s where it is T&amp;C are mentioned</t>
  </si>
  <si>
    <t>Onsite audit of the concerned SOP/manual/Policy document; staff interview</t>
  </si>
  <si>
    <t>Onsite audit of invoice copy; For B.6.1.e staff interview</t>
  </si>
  <si>
    <t>IT security policy; On-site IT security audit incld passwords protection; staff interview; PCIDSS certificate wherever available</t>
  </si>
  <si>
    <t>IRF Mystery interaction</t>
  </si>
  <si>
    <t>IRF Mystery observation</t>
  </si>
  <si>
    <t>Lifestyle (Home, leisure, luggage)</t>
  </si>
  <si>
    <t>Consumer electronics, Mobile &amp; Telecom</t>
  </si>
  <si>
    <t>Explanation of Audit Value Ratings</t>
  </si>
  <si>
    <t>Audit Score Points (ASP)</t>
  </si>
  <si>
    <t>Weightage score</t>
  </si>
  <si>
    <t>Standard Heading</t>
  </si>
  <si>
    <t>BLANK</t>
  </si>
  <si>
    <t>Not Applicable (NA)</t>
  </si>
  <si>
    <r>
      <t xml:space="preserve">The standard is </t>
    </r>
    <r>
      <rPr>
        <b/>
        <sz val="10"/>
        <color theme="1"/>
        <rFont val="Arial"/>
        <family val="2"/>
      </rPr>
      <t>Not Applicable (NA)</t>
    </r>
    <r>
      <rPr>
        <sz val="11"/>
        <color theme="1"/>
        <rFont val="Calibri"/>
        <family val="2"/>
        <scheme val="minor"/>
      </rPr>
      <t xml:space="preserve"> to the applicant </t>
    </r>
  </si>
  <si>
    <t>No Conformity</t>
  </si>
  <si>
    <r>
      <rPr>
        <b/>
        <sz val="10"/>
        <color theme="1"/>
        <rFont val="Arial"/>
        <family val="2"/>
      </rPr>
      <t xml:space="preserve">Non-Conformity </t>
    </r>
    <r>
      <rPr>
        <sz val="11"/>
        <color theme="1"/>
        <rFont val="Calibri"/>
        <family val="2"/>
        <scheme val="minor"/>
      </rPr>
      <t>to the standard</t>
    </r>
  </si>
  <si>
    <t>Conformity Deficient</t>
  </si>
  <si>
    <t xml:space="preserve">The standard is documented but not followed </t>
  </si>
  <si>
    <t>Improvement Needed</t>
  </si>
  <si>
    <t>The standard / process is in practice but neither properly documented nor executed appropriately.  There is a high probability that the standard / system will not produce required results. Improvements to the process / documentation are required.</t>
  </si>
  <si>
    <t>Acceptable</t>
  </si>
  <si>
    <t>The standard / process is included in the system. Planning and execution meet these standards. There is a high probability that the system will produce required results</t>
  </si>
  <si>
    <t>Outstanding</t>
  </si>
  <si>
    <t>The standard / process is included in the system. Planning and execution are thorough and exceed these standards. It is certain that the system will produce exemplary results</t>
  </si>
  <si>
    <t>Total</t>
  </si>
  <si>
    <t>Score Achieved</t>
  </si>
  <si>
    <t>% of points</t>
  </si>
  <si>
    <t>Final Audit Score</t>
  </si>
  <si>
    <t>Audit Score Points (Leave cell blank if NA)</t>
  </si>
  <si>
    <t>Final Score only for applicable ones (Leave cell blank if NA)</t>
  </si>
  <si>
    <t xml:space="preserve">Check the applicable document issued by concerned authority </t>
  </si>
  <si>
    <t>Standard score</t>
  </si>
  <si>
    <t>Standard Heading Score Points</t>
  </si>
  <si>
    <t>If valid document not available then '0'</t>
  </si>
  <si>
    <t>If valid document available then '4'</t>
  </si>
  <si>
    <t>RC: GST; Goods and Services Tax (GST) registration</t>
  </si>
  <si>
    <t>TRUST 151</t>
  </si>
  <si>
    <t>Remarks / Comments</t>
  </si>
  <si>
    <t xml:space="preserve">Carry bags /Delivery/ shipping charged by brand /outlet / vendor </t>
  </si>
  <si>
    <t>The cash desk/ payment counter at brand's outlet/s clearly mentions extra charges if any for packaging/ carry bags/ delivery outside store and a has a sysyem in place to communicate to the customer before charging for the same in the bill.</t>
  </si>
  <si>
    <t xml:space="preserve"> Mystery Observation/Interaction</t>
  </si>
  <si>
    <t>C.3.2</t>
  </si>
  <si>
    <t>C.3.3</t>
  </si>
  <si>
    <t>C.3.1</t>
  </si>
  <si>
    <t>The brand / outlet/s has dedicated SOP / Manual / Policy document governing the issuance, fee structure, and transparency of customer privilege cards</t>
  </si>
  <si>
    <t>The onboarding process explicitly captures and records customer consent for data usage, communications, and terms of service during registration.</t>
  </si>
  <si>
    <t>The loyalty program's core terms, conditions, and privacy policies are made easily accessible to the customer at the time of enrollment (digital or physical).</t>
  </si>
  <si>
    <t>The outlet has a clear, customer-visible mechanism to prevent duplicate account creation using unique identifiers like mobile numbers or email IDs.</t>
  </si>
  <si>
    <t>Audit the digital sign-up interface or physical printouts to verify the complete, uncorrupted privacy policy is present and readable.</t>
  </si>
  <si>
    <t>Review backend system rules and validation schemas that restrict duplicate account creation on primary keys (mobile/email).</t>
  </si>
  <si>
    <t>The brand / outlet/s provides full transparency and clear financial breakdowns regarding paid membership fees and subscription renewals</t>
  </si>
  <si>
    <t>All enrollment, subscription, or renewal fees for the privilege card are explicitly stated to the customer upfront before payment collection.</t>
  </si>
  <si>
    <t>Check point-of-sale pricing masters and promotional signage guides to ensure loyalty membership fees match authorized corporate tiers.</t>
  </si>
  <si>
    <t>The printed tax invoice or digital receipt explicitly breaks down the card fee and any applicable local sales taxes as a distinct line item.</t>
  </si>
  <si>
    <t>The brand explicitly outlines auto-renewal terms, cancellation windows, and refund rules for paid memberships clearly during the checkout flow.</t>
  </si>
  <si>
    <t>Audit the digital user flow and terms-of-service documentation to verify that auto-renewal opt-outs and refund windows are clearly defined.</t>
  </si>
  <si>
    <t>The brand / outlet/s has a functional and user-friendly Mobile Application for loyalty tracking</t>
  </si>
  <si>
    <t>The application provides real-time access to the customer's digital loyalty card, profile details, and current tier status.</t>
  </si>
  <si>
    <t>Review app-to-POS integration documentation. Sample backend API logs to ensure zero-lag synchronization between user profiles and database servers.</t>
  </si>
  <si>
    <t>The application features offline functionality (such as an offline barcode/QR code) allowing customers to accumulate points even during store connectivity failures.</t>
  </si>
  <si>
    <t>Review application source architecture for local caching protocols. Verify database queuing logs for offline transactions during simulated outages.</t>
  </si>
  <si>
    <t>The app interface displays active push-notification settings, giving customers direct control over their marketing and privacy preferences.</t>
  </si>
  <si>
    <t>Audit user interface compliance logs to confirm that toggling off push notifications in-app immediately updates the central marketing database.</t>
  </si>
  <si>
    <t>All terms of service, active rewards, and coupon expiration dates displayed within the app are kept synchronized with corporate policy.</t>
  </si>
  <si>
    <t>Cross-examine active digital coupon batches in the loyalty engine against the live expiry parameters deployed to mobile application versions.</t>
  </si>
  <si>
    <t>C.3.4</t>
  </si>
  <si>
    <t>The brand / outlet/s ensures the security and privacy of customer data at all visible touchpoints</t>
  </si>
  <si>
    <t>Point-of-sale (POS) customer-facing screens or receipts mask sensitive customer information (e.g., phone numbers, emails, or full account numbers) to prevent unauthorized viewing.</t>
  </si>
  <si>
    <t>Review the global POS rendering configuration file to confirm strict masking logic is hardcoded for customer-facing views.</t>
  </si>
  <si>
    <t>Store staff do not verbally demand sensitive account verification details (like account passwords or full pins) in front of other shoppers.</t>
  </si>
  <si>
    <t>Review employee loyalty program training logs. Check for specific SOP sections forbidding verbal declaration of customer secure credentials.</t>
  </si>
  <si>
    <t>The brand provides customers with a clear, straightforward process to request account deletion or data anonymization as per regional privacy expectations.</t>
  </si>
  <si>
    <t>Review backend system workflows for account deletion. Verify data purging scripts to ensure PII is completely deleted or fully anonymized.</t>
  </si>
  <si>
    <t>C.3.5</t>
  </si>
  <si>
    <t>The brand / outlet/s ensures absolute accuracy in spending-to-point conversions and customer reward tracking across all channels</t>
  </si>
  <si>
    <t>The point-of-sale system calculates and adds point values instantly to the customer's account upon transaction completion.</t>
  </si>
  <si>
    <t>Run a system audit of point transaction processing speeds. Verify that the time-delta between POS payment receipt and balance update is near zero.</t>
  </si>
  <si>
    <t>Clear signage or digital alerts inform the customer of non-eligible spending exclusions (such as taxes, gift cards, or specific services) before checkout.</t>
  </si>
  <si>
    <t>Verify marketing collateral guidelines and POS logic setups to ensure point exclusion categories are explicitly updated in current campaigns.</t>
  </si>
  <si>
    <t>The return and exchange policy clearly outlines how points will be deducted or adjusted on the customer's account, preventing unexpected balance drops.</t>
  </si>
  <si>
    <t>Inspect the POS return processing logic rules. Verify that returned merchandise calculations automatically trigger accurate point clawbacks.</t>
  </si>
  <si>
    <t>During promotional bonus-point events, the customer's receipt or app clearly highlights the extra points earned from the specific promotion.</t>
  </si>
  <si>
    <t>Review global promotion database logs. Verify calculation scripts to ensure bonus multiplier triggers do not stack or compound inaccurately.</t>
  </si>
  <si>
    <t>The brand ensures unified handling of omnichannel returns, meaning points deducted or reinstated during cross-channel returns (e.g., buying online but returning in-store) match the original earning logic perfectly and reflect immediately in the customer's profile.</t>
  </si>
  <si>
    <t>Trace an active omnichannel transaction lifecycle. Verify integration logs between the e-commerce ERP engine and the physical brick-and-mortar POS database.</t>
  </si>
  <si>
    <t>C.3.6</t>
  </si>
  <si>
    <t>The brand / outlet/s handles cross-store and inter-store point redemptions seamlessly without friction to the customer</t>
  </si>
  <si>
    <t>Customers can seamlessly redeem their accrued points at any participating brand outlet or franchise branch without system delays.</t>
  </si>
  <si>
    <t>Review database replication logs across nodes. Audit the inter-store electronic clearinghouse reports to verify cross-store balances match perfectly.</t>
  </si>
  <si>
    <t>The redemption value of the points (e.g., 100 points = $1) is clearly communicated to the customer at the billing counter or via app prior to checkout.</t>
  </si>
  <si>
    <t>Audit the digital configuration profile of the POS. Verify the currency-to-point valuation matrix aligns precisely with current master corporate SOPs.</t>
  </si>
  <si>
    <t>C.</t>
  </si>
  <si>
    <t>In the event of a system or network reconciliation failure between stores, the outlet has an override SOP to honor the customer’s valid points on the spot.</t>
  </si>
  <si>
    <t>Verify the presence of fallback configuration policies within the store's Business Continuity Plan (BCP) or localized emergency manager guidebooks.</t>
  </si>
  <si>
    <t>Real-time transaction alerts (SMS, Email, or App push) are sent immediately to the customer following a redemption to prevent unauthorized or fraudulent use of their balance.</t>
  </si>
  <si>
    <t>Check SMS gateway and SMTP email push traffic logs. Verify that alert triggers launch within 60 seconds of any transactional point redemption.</t>
  </si>
  <si>
    <r>
      <t>*Loyalty Communications</t>
    </r>
    <r>
      <rPr>
        <sz val="10"/>
        <color rgb="FF000000"/>
        <rFont val="Arial"/>
        <family val="2"/>
      </rPr>
      <t> refers to all informational updates, legal policy changes, program balances, tier movements, and marketing offers sent via targeted communication streams.</t>
    </r>
  </si>
  <si>
    <r>
      <t>^Channels of Loyalty Engagement</t>
    </r>
    <r>
      <rPr>
        <sz val="10"/>
        <color rgb="FF000000"/>
        <rFont val="Arial"/>
        <family val="2"/>
      </rPr>
      <t> would include:</t>
    </r>
  </si>
  <si>
    <r>
      <t>✓</t>
    </r>
    <r>
      <rPr>
        <b/>
        <sz val="10"/>
        <color rgb="FF000000"/>
        <rFont val="Arial"/>
        <family val="2"/>
      </rPr>
      <t> Print media</t>
    </r>
    <r>
      <rPr>
        <sz val="10"/>
        <color rgb="FF000000"/>
        <rFont val="Arial"/>
        <family val="2"/>
      </rPr>
      <t> including but not limited to physical welcome kits, plastic membership cards, paper tier guides, and point-of-sale counter signage.</t>
    </r>
  </si>
  <si>
    <r>
      <t>✓</t>
    </r>
    <r>
      <rPr>
        <b/>
        <sz val="10"/>
        <color rgb="FF000000"/>
        <rFont val="Arial"/>
        <family val="2"/>
      </rPr>
      <t> Electronic media</t>
    </r>
    <r>
      <rPr>
        <sz val="10"/>
        <color rgb="FF000000"/>
        <rFont val="Arial"/>
        <family val="2"/>
      </rPr>
      <t> including but not limited to point-of-sale customer-facing display screens, automated text messages (SMS), transaction receipts, and digital email statements.</t>
    </r>
  </si>
  <si>
    <r>
      <t>✓</t>
    </r>
    <r>
      <rPr>
        <b/>
        <sz val="10"/>
        <color rgb="FF000000"/>
        <rFont val="Arial"/>
        <family val="2"/>
      </rPr>
      <t> Mobile Application</t>
    </r>
    <r>
      <rPr>
        <sz val="10"/>
        <color rgb="FF000000"/>
        <rFont val="Arial"/>
        <family val="2"/>
      </rPr>
      <t> including but not limited to in-app wallets, digital barcodes, push notifications, and customer profile setting dashboards.</t>
    </r>
  </si>
  <si>
    <r>
      <t>✓</t>
    </r>
    <r>
      <rPr>
        <b/>
        <sz val="10"/>
        <color rgb="FF000000"/>
        <rFont val="Arial"/>
        <family val="2"/>
      </rPr>
      <t> Omnichannel platforms</t>
    </r>
    <r>
      <rPr>
        <sz val="10"/>
        <color rgb="FF000000"/>
        <rFont val="Arial"/>
        <family val="2"/>
      </rPr>
      <t> including but not limited to the brand’s desktop e-commerce website, mobile web store, and physical store return counters.</t>
    </r>
  </si>
  <si>
    <t>Terms &amp; Mechanics:</t>
  </si>
  <si>
    <r>
      <t>Paid Membership / Subscription Fee:</t>
    </r>
    <r>
      <rPr>
        <sz val="10"/>
        <color rgb="FF000000"/>
        <rFont val="Arial"/>
        <family val="2"/>
      </rPr>
      <t> Any direct financial cost charged to the customer to enter, maintain, or renew access to preferential point tiers or benefits.</t>
    </r>
  </si>
  <si>
    <r>
      <t>Redemption Value:</t>
    </r>
    <r>
      <rPr>
        <sz val="10"/>
        <color rgb="FF000000"/>
        <rFont val="Arial"/>
        <family val="2"/>
      </rPr>
      <t> The explicit monetary discount a customer receives when trading in their accumulated loyalty points.</t>
    </r>
  </si>
  <si>
    <r>
      <t>Frictionless Redemption:</t>
    </r>
    <r>
      <rPr>
        <sz val="10"/>
        <color rgb="FF000000"/>
        <rFont val="Arial"/>
        <family val="2"/>
      </rPr>
      <t> A checkout process where cross-store point verification happens instantly without requiring extra steps from the customer.</t>
    </r>
  </si>
  <si>
    <r>
      <t>Omnichannel Returns:</t>
    </r>
    <r>
      <rPr>
        <sz val="10"/>
        <color rgb="FF000000"/>
        <rFont val="Arial"/>
        <family val="2"/>
      </rPr>
      <t> The loop of returning goods via a different retail channel than where they were originally bought (e.g., online order returned to a brick-and-mortar storefront).</t>
    </r>
  </si>
  <si>
    <r>
      <t>Italics Text:</t>
    </r>
    <r>
      <rPr>
        <sz val="10"/>
        <color rgb="FF000000"/>
        <rFont val="Arial"/>
        <family val="2"/>
      </rPr>
      <t> </t>
    </r>
    <r>
      <rPr>
        <i/>
        <sz val="10"/>
        <color rgb="FF000000"/>
        <rFont val="Arial"/>
        <family val="2"/>
      </rPr>
      <t>Standard is segment-specific / applicable under specific conditions as mentioned in the brand's master applicability grid.</t>
    </r>
  </si>
  <si>
    <t>Request signed physical registration forms or digital consent log timestamps for a sample of 2 recently registered accounts.</t>
  </si>
  <si>
    <t>Sample 2 billing receipts for paid loyalty tiers. Verify that the financial system isolates the membership revenue under the correct GL ledger code.</t>
  </si>
  <si>
    <t>C. Customer Care – 3. Loyalty &amp; Privilege Programs (C.3.1 – C.3.6)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</si>
</sst>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_);_(* \(#,##0\);_(* &quot;-&quot;??_);_(@_)"/>
    <numFmt numFmtId="167" formatCode="0.0%"/>
  </numFmts>
  <fonts count="38" x14ac:knownFonts="1">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8"/>
      <color rgb="FF000000"/>
      <name val="Arial"/>
      <family val="2"/>
    </font>
    <font>
      <sz val="8"/>
      <color theme="1"/>
      <name val="Arial"/>
      <family val="2"/>
    </font>
    <font>
      <b/>
      <sz val="8"/>
      <color theme="1"/>
      <name val="Arial"/>
      <family val="2"/>
    </font>
    <font>
      <sz val="8"/>
      <color theme="1"/>
      <name val="Wingdings"/>
      <charset val="2"/>
    </font>
    <font>
      <sz val="7"/>
      <color theme="1"/>
      <name val="Times New Roman"/>
      <family val="1"/>
    </font>
    <font>
      <b/>
      <sz val="10"/>
      <color rgb="FF0070C0"/>
      <name val="Arial"/>
      <family val="2"/>
    </font>
    <font>
      <sz val="10"/>
      <name val="Arial"/>
      <family val="2"/>
    </font>
    <font>
      <b/>
      <sz val="10"/>
      <name val="Arial"/>
      <family val="2"/>
    </font>
    <font>
      <sz val="8"/>
      <name val="Arial"/>
      <family val="2"/>
    </font>
    <font>
      <sz val="10"/>
      <color rgb="FF0070C0"/>
      <name val="Arial"/>
      <family val="2"/>
    </font>
    <font>
      <b/>
      <sz val="8"/>
      <name val="Arial"/>
      <family val="2"/>
    </font>
    <font>
      <sz val="9"/>
      <color rgb="FF000000"/>
      <name val="Arial"/>
      <family val="2"/>
    </font>
    <font>
      <sz val="9"/>
      <color theme="1"/>
      <name val="Arial"/>
      <family val="2"/>
    </font>
    <font>
      <i/>
      <sz val="9"/>
      <color rgb="FFC00000"/>
      <name val="Arial"/>
      <family val="2"/>
    </font>
    <font>
      <i/>
      <sz val="9"/>
      <color rgb="FFC00000"/>
      <name val="MS Gothic"/>
      <family val="3"/>
    </font>
    <font>
      <b/>
      <i/>
      <sz val="9"/>
      <color rgb="FFC00000"/>
      <name val="Arial"/>
      <family val="2"/>
    </font>
    <font>
      <i/>
      <sz val="10"/>
      <color rgb="FFC00000"/>
      <name val="Arial"/>
      <family val="2"/>
    </font>
    <font>
      <sz val="9"/>
      <name val="Arial"/>
      <family val="2"/>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0"/>
      <color theme="0"/>
      <name val="Arial"/>
      <family val="2"/>
    </font>
    <font>
      <sz val="11"/>
      <color indexed="10"/>
      <name val="Arial"/>
      <family val="2"/>
    </font>
    <font>
      <i/>
      <sz val="9"/>
      <color theme="1"/>
      <name val="Arial"/>
      <family val="2"/>
    </font>
    <font>
      <sz val="12"/>
      <color theme="1"/>
      <name val="Aptos"/>
    </font>
    <font>
      <i/>
      <sz val="12"/>
      <color theme="1"/>
      <name val="Aptos"/>
    </font>
    <font>
      <sz val="11"/>
      <color rgb="FF000000"/>
      <name val="Calibri"/>
      <family val="2"/>
      <scheme val="minor"/>
    </font>
    <font>
      <b/>
      <sz val="10"/>
      <color rgb="FF000000"/>
      <name val="Segoe UI Symbol"/>
      <family val="2"/>
    </font>
    <font>
      <i/>
      <sz val="10"/>
      <color rgb="FF000000"/>
      <name val="Arial"/>
      <family val="2"/>
    </font>
    <font>
      <i/>
      <sz val="9"/>
      <color rgb="FF000000"/>
      <name val="Arial"/>
      <family val="2"/>
    </font>
    <font>
      <sz val="12"/>
      <color rgb="FF000000"/>
      <name val="Aptos"/>
    </font>
  </fonts>
  <fills count="18">
    <fill>
      <patternFill patternType="none"/>
    </fill>
    <fill>
      <patternFill patternType="gray125"/>
    </fill>
    <fill>
      <patternFill patternType="solid">
        <fgColor rgb="FFFDE9D9"/>
        <bgColor indexed="64"/>
      </patternFill>
    </fill>
    <fill>
      <patternFill patternType="solid">
        <fgColor theme="0" tint="-0.14999847407452621"/>
        <bgColor indexed="64"/>
      </patternFill>
    </fill>
    <fill>
      <patternFill patternType="solid">
        <fgColor rgb="FFE5DFEC"/>
        <bgColor indexed="64"/>
      </patternFill>
    </fill>
    <fill>
      <patternFill patternType="solid">
        <fgColor rgb="FFFFFF00"/>
        <bgColor indexed="64"/>
      </patternFill>
    </fill>
    <fill>
      <patternFill patternType="solid">
        <fgColor rgb="FF92D050"/>
        <bgColor indexed="64"/>
      </patternFill>
    </fill>
    <fill>
      <patternFill patternType="solid">
        <fgColor rgb="FFFF99FF"/>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C4BD97"/>
        <bgColor indexed="64"/>
      </patternFill>
    </fill>
    <fill>
      <patternFill patternType="solid">
        <fgColor rgb="FFD9D9D9"/>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43" fontId="27" fillId="0" borderId="0" applyFont="0" applyFill="0" applyBorder="0" applyAlignment="0" applyProtection="0"/>
  </cellStyleXfs>
  <cellXfs count="495">
    <xf numFmtId="0" fontId="0" fillId="0" borderId="0" xfId="0"/>
    <xf numFmtId="0" fontId="0" fillId="0" borderId="1" xfId="0" applyBorder="1" applyAlignment="1">
      <alignment vertical="center" wrapText="1"/>
    </xf>
    <xf numFmtId="0" fontId="0" fillId="0" borderId="13" xfId="0" applyBorder="1"/>
    <xf numFmtId="0" fontId="12" fillId="0" borderId="14" xfId="0" applyFont="1" applyBorder="1" applyAlignment="1">
      <alignment horizontal="left"/>
    </xf>
    <xf numFmtId="0" fontId="12" fillId="0" borderId="0" xfId="0" applyFont="1" applyAlignment="1">
      <alignment horizontal="center"/>
    </xf>
    <xf numFmtId="0" fontId="12" fillId="3" borderId="15" xfId="0" applyFont="1" applyFill="1" applyBorder="1" applyAlignment="1">
      <alignment horizontal="center" vertical="center" wrapText="1"/>
    </xf>
    <xf numFmtId="0" fontId="12" fillId="3" borderId="16" xfId="0" applyFont="1" applyFill="1" applyBorder="1" applyAlignment="1">
      <alignment vertical="center" wrapText="1"/>
    </xf>
    <xf numFmtId="0" fontId="11" fillId="0" borderId="17" xfId="0" applyFont="1" applyBorder="1" applyAlignment="1">
      <alignment horizontal="center" vertical="center"/>
    </xf>
    <xf numFmtId="0" fontId="0" fillId="0" borderId="13" xfId="0" applyBorder="1" applyAlignment="1">
      <alignment vertical="center"/>
    </xf>
    <xf numFmtId="0" fontId="0" fillId="0" borderId="18" xfId="0" applyBorder="1" applyAlignment="1">
      <alignment vertical="center" wrapText="1"/>
    </xf>
    <xf numFmtId="0" fontId="14" fillId="9" borderId="19" xfId="0" applyFont="1" applyFill="1" applyBorder="1" applyAlignment="1">
      <alignment horizontal="center" vertical="center" wrapText="1"/>
    </xf>
    <xf numFmtId="0" fontId="0" fillId="9" borderId="20" xfId="0" applyFill="1" applyBorder="1" applyAlignment="1">
      <alignment vertical="center" wrapText="1"/>
    </xf>
    <xf numFmtId="0" fontId="0" fillId="0" borderId="21" xfId="0" applyBorder="1" applyAlignment="1">
      <alignment horizontal="center" vertical="center"/>
    </xf>
    <xf numFmtId="0" fontId="0" fillId="0" borderId="1" xfId="0" applyBorder="1" applyAlignment="1">
      <alignment vertical="center"/>
    </xf>
    <xf numFmtId="0" fontId="0" fillId="0" borderId="22" xfId="0" applyBorder="1" applyAlignment="1">
      <alignment vertical="center" wrapText="1"/>
    </xf>
    <xf numFmtId="0" fontId="14" fillId="10" borderId="21" xfId="0" applyFont="1" applyFill="1" applyBorder="1" applyAlignment="1">
      <alignment horizontal="center" vertical="center" wrapText="1"/>
    </xf>
    <xf numFmtId="0" fontId="0" fillId="10" borderId="22" xfId="0" applyFill="1" applyBorder="1" applyAlignment="1">
      <alignment vertical="center" wrapText="1"/>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wrapText="1"/>
    </xf>
    <xf numFmtId="0" fontId="0" fillId="0" borderId="0" xfId="0" applyAlignment="1">
      <alignment horizontal="right"/>
    </xf>
    <xf numFmtId="0" fontId="0" fillId="0" borderId="0" xfId="0" applyAlignment="1">
      <alignment horizontal="left"/>
    </xf>
    <xf numFmtId="0" fontId="14" fillId="11" borderId="21" xfId="0" applyFont="1" applyFill="1" applyBorder="1" applyAlignment="1">
      <alignment horizontal="center" vertical="center" wrapText="1"/>
    </xf>
    <xf numFmtId="0" fontId="0" fillId="11" borderId="22" xfId="0" applyFill="1" applyBorder="1" applyAlignment="1">
      <alignment vertical="center" wrapText="1"/>
    </xf>
    <xf numFmtId="0" fontId="28" fillId="12" borderId="26" xfId="0" applyFont="1" applyFill="1" applyBorder="1" applyAlignment="1">
      <alignment horizontal="center" vertical="center" wrapText="1"/>
    </xf>
    <xf numFmtId="0" fontId="28" fillId="12" borderId="25" xfId="0" applyFont="1" applyFill="1" applyBorder="1" applyAlignment="1">
      <alignment vertical="center" wrapText="1"/>
    </xf>
    <xf numFmtId="0" fontId="12" fillId="0" borderId="0" xfId="0" applyFont="1"/>
    <xf numFmtId="0" fontId="29" fillId="0" borderId="0" xfId="0" applyFont="1" applyAlignment="1">
      <alignment vertical="center" wrapText="1"/>
    </xf>
    <xf numFmtId="0" fontId="0" fillId="0" borderId="0" xfId="0" applyAlignment="1">
      <alignment wrapText="1"/>
    </xf>
    <xf numFmtId="0" fontId="0" fillId="0" borderId="0" xfId="0" applyAlignment="1">
      <alignment horizontal="center"/>
    </xf>
    <xf numFmtId="0" fontId="12" fillId="3" borderId="27" xfId="0" applyFont="1" applyFill="1" applyBorder="1" applyAlignment="1">
      <alignment vertical="center"/>
    </xf>
    <xf numFmtId="0" fontId="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0" xfId="0" applyFont="1" applyAlignment="1">
      <alignment vertical="center"/>
    </xf>
    <xf numFmtId="0" fontId="0" fillId="9" borderId="30" xfId="0" applyFill="1" applyBorder="1" applyAlignment="1">
      <alignment vertical="center" wrapText="1"/>
    </xf>
    <xf numFmtId="165" fontId="0" fillId="0" borderId="1" xfId="59" applyNumberFormat="1" applyFont="1" applyBorder="1" applyAlignment="1" applyProtection="1">
      <alignment horizontal="center" vertical="center"/>
      <protection hidden="1"/>
    </xf>
    <xf numFmtId="166" fontId="0" fillId="0" borderId="1" xfId="59" applyNumberFormat="1" applyFont="1" applyFill="1" applyBorder="1" applyAlignment="1" applyProtection="1">
      <alignment horizontal="center" vertical="center"/>
      <protection hidden="1"/>
    </xf>
    <xf numFmtId="167" fontId="0" fillId="0" borderId="22" xfId="59" applyNumberFormat="1" applyFont="1" applyBorder="1" applyAlignment="1" applyProtection="1">
      <alignment horizontal="center" vertical="center"/>
      <protection hidden="1"/>
    </xf>
    <xf numFmtId="0" fontId="0" fillId="10" borderId="30" xfId="0" applyFill="1" applyBorder="1" applyAlignment="1">
      <alignment vertical="center" wrapText="1"/>
    </xf>
    <xf numFmtId="0" fontId="0" fillId="11" borderId="30" xfId="0" applyFill="1" applyBorder="1" applyAlignment="1">
      <alignment vertical="center" wrapText="1"/>
    </xf>
    <xf numFmtId="167" fontId="0" fillId="0" borderId="31" xfId="59" applyNumberFormat="1" applyFont="1" applyBorder="1" applyAlignment="1" applyProtection="1">
      <alignment horizontal="center" vertical="center"/>
      <protection hidden="1"/>
    </xf>
    <xf numFmtId="0" fontId="28" fillId="12" borderId="32" xfId="0" applyFont="1" applyFill="1" applyBorder="1" applyAlignment="1">
      <alignment vertical="center"/>
    </xf>
    <xf numFmtId="165" fontId="28" fillId="12" borderId="24" xfId="59" applyNumberFormat="1" applyFont="1" applyFill="1" applyBorder="1" applyAlignment="1" applyProtection="1">
      <alignment horizontal="center" vertical="center"/>
      <protection hidden="1"/>
    </xf>
    <xf numFmtId="166" fontId="28" fillId="12" borderId="24" xfId="59" applyNumberFormat="1" applyFont="1" applyFill="1" applyBorder="1" applyAlignment="1" applyProtection="1">
      <alignment horizontal="center" vertical="center"/>
      <protection hidden="1"/>
    </xf>
    <xf numFmtId="165" fontId="28" fillId="12" borderId="33" xfId="59" applyNumberFormat="1" applyFont="1" applyFill="1" applyBorder="1" applyAlignment="1" applyProtection="1">
      <alignment horizontal="center" vertical="center"/>
      <protection hidden="1"/>
    </xf>
    <xf numFmtId="0" fontId="2" fillId="0" borderId="34" xfId="0" applyFont="1" applyBorder="1" applyAlignment="1">
      <alignment horizontal="center" wrapText="1"/>
    </xf>
    <xf numFmtId="167" fontId="23" fillId="0" borderId="34" xfId="59" applyNumberFormat="1" applyFont="1" applyBorder="1" applyAlignment="1" applyProtection="1">
      <alignment horizontal="center" vertical="center"/>
      <protection hidden="1"/>
    </xf>
    <xf numFmtId="0" fontId="12" fillId="0" borderId="14" xfId="0" applyFont="1" applyBorder="1"/>
    <xf numFmtId="1" fontId="0" fillId="0" borderId="1" xfId="59" applyNumberFormat="1" applyFont="1" applyBorder="1" applyAlignment="1" applyProtection="1">
      <alignment horizontal="center" vertical="center"/>
      <protection locked="0"/>
    </xf>
    <xf numFmtId="0" fontId="2" fillId="5" borderId="0" xfId="1" applyFont="1" applyFill="1"/>
    <xf numFmtId="0" fontId="1" fillId="5" borderId="0" xfId="1" applyFill="1"/>
    <xf numFmtId="0" fontId="2" fillId="0" borderId="0" xfId="1" applyFont="1"/>
    <xf numFmtId="0" fontId="1" fillId="0" borderId="0" xfId="1"/>
    <xf numFmtId="0" fontId="0" fillId="6" borderId="0" xfId="0" applyFill="1"/>
    <xf numFmtId="0" fontId="23" fillId="6" borderId="0" xfId="0" applyFont="1" applyFill="1" applyAlignment="1">
      <alignment horizontal="center"/>
    </xf>
    <xf numFmtId="0" fontId="2" fillId="6" borderId="1" xfId="55" applyFont="1" applyFill="1" applyBorder="1" applyAlignment="1">
      <alignment horizontal="left" vertical="center"/>
    </xf>
    <xf numFmtId="0" fontId="1" fillId="6" borderId="10" xfId="55" applyFill="1" applyBorder="1"/>
    <xf numFmtId="0" fontId="1" fillId="6" borderId="11" xfId="55" applyFill="1" applyBorder="1"/>
    <xf numFmtId="0" fontId="1" fillId="6" borderId="6" xfId="55" applyFill="1" applyBorder="1"/>
    <xf numFmtId="0" fontId="2" fillId="6" borderId="1" xfId="2" applyFont="1" applyFill="1" applyBorder="1" applyAlignment="1">
      <alignment horizontal="center" vertical="center" wrapText="1"/>
    </xf>
    <xf numFmtId="0" fontId="0" fillId="11" borderId="1" xfId="0" applyFill="1" applyBorder="1" applyAlignment="1">
      <alignment vertical="center"/>
    </xf>
    <xf numFmtId="0" fontId="2" fillId="11" borderId="1" xfId="0" applyFont="1" applyFill="1" applyBorder="1" applyAlignment="1">
      <alignment horizontal="center" vertical="center"/>
    </xf>
    <xf numFmtId="0" fontId="0" fillId="0" borderId="1" xfId="0" applyBorder="1"/>
    <xf numFmtId="0" fontId="10" fillId="0" borderId="0" xfId="1" applyFont="1" applyAlignment="1">
      <alignment vertical="center"/>
    </xf>
    <xf numFmtId="0" fontId="1" fillId="0" borderId="0" xfId="1" applyAlignment="1">
      <alignment vertical="center"/>
    </xf>
    <xf numFmtId="0" fontId="11" fillId="6" borderId="1" xfId="5" applyFont="1" applyFill="1" applyBorder="1" applyAlignment="1">
      <alignment vertical="center" wrapText="1"/>
    </xf>
    <xf numFmtId="0" fontId="2" fillId="7" borderId="1" xfId="0" applyFont="1" applyFill="1" applyBorder="1" applyAlignment="1">
      <alignment horizontal="center" vertical="center" wrapText="1"/>
    </xf>
    <xf numFmtId="0" fontId="12" fillId="8" borderId="4" xfId="5" applyFont="1" applyFill="1" applyBorder="1" applyAlignment="1">
      <alignment vertical="center" wrapText="1"/>
    </xf>
    <xf numFmtId="0" fontId="23" fillId="11"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2" borderId="1" xfId="1" applyFont="1" applyFill="1" applyBorder="1" applyAlignment="1">
      <alignment vertical="center"/>
    </xf>
    <xf numFmtId="0" fontId="3" fillId="2" borderId="10" xfId="1" applyFont="1" applyFill="1" applyBorder="1" applyAlignment="1">
      <alignment vertical="center" wrapText="1"/>
    </xf>
    <xf numFmtId="0" fontId="11" fillId="0" borderId="1" xfId="5" applyFont="1" applyBorder="1" applyAlignment="1">
      <alignment vertical="center" wrapText="1"/>
    </xf>
    <xf numFmtId="0" fontId="17" fillId="0" borderId="1" xfId="0" applyFont="1" applyBorder="1" applyAlignment="1">
      <alignment horizontal="left" vertical="center" wrapText="1"/>
    </xf>
    <xf numFmtId="0" fontId="0" fillId="3" borderId="8" xfId="0" applyFill="1" applyBorder="1"/>
    <xf numFmtId="164" fontId="0" fillId="13" borderId="1" xfId="59" applyNumberFormat="1" applyFont="1" applyFill="1" applyBorder="1" applyAlignment="1" applyProtection="1">
      <alignment vertical="center"/>
    </xf>
    <xf numFmtId="0" fontId="14" fillId="0" borderId="1" xfId="55" applyFont="1" applyBorder="1" applyAlignment="1">
      <alignment horizontal="center" vertical="center"/>
    </xf>
    <xf numFmtId="0" fontId="0" fillId="3" borderId="3" xfId="0" applyFill="1" applyBorder="1"/>
    <xf numFmtId="1" fontId="0" fillId="0" borderId="1" xfId="59" applyNumberFormat="1" applyFont="1" applyBorder="1" applyAlignment="1" applyProtection="1">
      <alignment horizontal="center" vertical="center"/>
    </xf>
    <xf numFmtId="164" fontId="12" fillId="0" borderId="1" xfId="55" applyNumberFormat="1" applyFont="1" applyBorder="1" applyAlignment="1">
      <alignment horizontal="center" vertical="center"/>
    </xf>
    <xf numFmtId="1" fontId="0" fillId="3" borderId="1" xfId="59" applyNumberFormat="1" applyFont="1" applyFill="1" applyBorder="1" applyAlignment="1" applyProtection="1">
      <alignment horizontal="center" vertical="center"/>
    </xf>
    <xf numFmtId="0" fontId="0" fillId="3" borderId="1" xfId="0" applyFill="1" applyBorder="1" applyAlignment="1">
      <alignment vertical="center" wrapText="1"/>
    </xf>
    <xf numFmtId="0" fontId="4" fillId="0" borderId="1" xfId="1" applyFont="1" applyBorder="1" applyAlignment="1">
      <alignment horizontal="right" vertical="center"/>
    </xf>
    <xf numFmtId="0" fontId="4" fillId="0" borderId="10" xfId="1" applyFont="1" applyBorder="1" applyAlignment="1">
      <alignment vertical="center" wrapText="1"/>
    </xf>
    <xf numFmtId="164" fontId="0" fillId="0" borderId="1" xfId="59" applyNumberFormat="1" applyFont="1" applyBorder="1" applyAlignment="1" applyProtection="1">
      <alignment vertical="center"/>
    </xf>
    <xf numFmtId="0" fontId="0" fillId="3" borderId="9" xfId="0" applyFill="1" applyBorder="1"/>
    <xf numFmtId="0" fontId="5" fillId="0" borderId="2" xfId="1" applyFont="1" applyBorder="1" applyAlignment="1">
      <alignment horizontal="left" vertical="top"/>
    </xf>
    <xf numFmtId="0" fontId="23" fillId="0" borderId="0" xfId="0" applyFont="1" applyAlignment="1">
      <alignment horizontal="right"/>
    </xf>
    <xf numFmtId="164" fontId="23" fillId="14" borderId="0" xfId="0" applyNumberFormat="1" applyFont="1" applyFill="1"/>
    <xf numFmtId="1" fontId="0" fillId="0" borderId="1" xfId="59" applyNumberFormat="1" applyFont="1" applyFill="1" applyBorder="1" applyAlignment="1" applyProtection="1">
      <alignment horizontal="center" vertical="center"/>
      <protection locked="0"/>
    </xf>
    <xf numFmtId="0" fontId="0" fillId="0" borderId="1" xfId="0" applyBorder="1" applyAlignment="1" applyProtection="1">
      <alignment vertical="center" wrapText="1"/>
      <protection locked="0"/>
    </xf>
    <xf numFmtId="0" fontId="2" fillId="5" borderId="0" xfId="5" applyFont="1" applyFill="1"/>
    <xf numFmtId="0" fontId="12" fillId="0" borderId="0" xfId="4" applyFont="1" applyAlignment="1">
      <alignment horizontal="right" vertical="center"/>
    </xf>
    <xf numFmtId="0" fontId="12" fillId="0" borderId="0" xfId="4" applyFont="1" applyAlignment="1">
      <alignment horizontal="left" vertical="center" wrapText="1"/>
    </xf>
    <xf numFmtId="0" fontId="11" fillId="5" borderId="0" xfId="5" applyFont="1" applyFill="1"/>
    <xf numFmtId="0" fontId="2" fillId="0" borderId="0" xfId="5" applyFont="1"/>
    <xf numFmtId="0" fontId="11" fillId="6" borderId="0" xfId="5" applyFont="1" applyFill="1"/>
    <xf numFmtId="0" fontId="2" fillId="6" borderId="0" xfId="5" applyFont="1" applyFill="1" applyAlignment="1">
      <alignment horizontal="center"/>
    </xf>
    <xf numFmtId="0" fontId="12" fillId="0" borderId="0" xfId="5" applyFont="1"/>
    <xf numFmtId="0" fontId="2" fillId="0" borderId="0" xfId="4" applyFont="1" applyAlignment="1">
      <alignment horizontal="right" vertical="center"/>
    </xf>
    <xf numFmtId="0" fontId="2" fillId="0" borderId="0" xfId="4" applyFont="1" applyAlignment="1">
      <alignment vertical="center" wrapText="1"/>
    </xf>
    <xf numFmtId="0" fontId="12" fillId="4" borderId="1" xfId="5" applyFont="1" applyFill="1" applyBorder="1" applyAlignment="1">
      <alignment horizontal="center" vertical="center"/>
    </xf>
    <xf numFmtId="0" fontId="12" fillId="4" borderId="1" xfId="5" applyFont="1" applyFill="1" applyBorder="1" applyAlignment="1">
      <alignment vertical="center"/>
    </xf>
    <xf numFmtId="0" fontId="12" fillId="0" borderId="1" xfId="4" applyFont="1" applyBorder="1" applyAlignment="1">
      <alignment horizontal="center" vertical="center" wrapText="1"/>
    </xf>
    <xf numFmtId="0" fontId="23" fillId="11" borderId="1" xfId="0" applyFont="1" applyFill="1" applyBorder="1" applyAlignment="1">
      <alignment horizontal="center" vertical="center" wrapText="1"/>
    </xf>
    <xf numFmtId="0" fontId="11" fillId="0" borderId="1" xfId="5" applyFont="1" applyBorder="1" applyAlignment="1">
      <alignment horizontal="center" vertical="center"/>
    </xf>
    <xf numFmtId="0" fontId="11" fillId="0" borderId="1" xfId="4" applyFont="1" applyBorder="1" applyAlignment="1">
      <alignment horizontal="center" vertical="center"/>
    </xf>
    <xf numFmtId="0" fontId="1" fillId="0" borderId="1" xfId="2" applyBorder="1" applyAlignment="1">
      <alignment vertical="top"/>
    </xf>
    <xf numFmtId="0" fontId="1" fillId="3" borderId="1" xfId="2" applyFill="1" applyBorder="1" applyAlignment="1">
      <alignment vertical="top"/>
    </xf>
    <xf numFmtId="164" fontId="0" fillId="0" borderId="1" xfId="59" applyNumberFormat="1" applyFont="1" applyBorder="1" applyAlignment="1" applyProtection="1">
      <alignment horizontal="center" vertical="center"/>
    </xf>
    <xf numFmtId="0" fontId="1" fillId="0" borderId="1" xfId="2" applyBorder="1" applyAlignment="1">
      <alignment vertical="top" wrapText="1"/>
    </xf>
    <xf numFmtId="0" fontId="1" fillId="3" borderId="1" xfId="2" applyFill="1" applyBorder="1" applyAlignment="1">
      <alignment vertical="top" wrapText="1"/>
    </xf>
    <xf numFmtId="0" fontId="11" fillId="0" borderId="1" xfId="5" applyFont="1" applyBorder="1" applyAlignment="1">
      <alignment wrapText="1"/>
    </xf>
    <xf numFmtId="0" fontId="11" fillId="0" borderId="1" xfId="5" applyFont="1" applyBorder="1"/>
    <xf numFmtId="0" fontId="11" fillId="0" borderId="1" xfId="5" applyFont="1" applyBorder="1" applyAlignment="1">
      <alignment vertical="center"/>
    </xf>
    <xf numFmtId="0" fontId="11" fillId="0" borderId="1" xfId="5" applyFont="1" applyBorder="1" applyAlignment="1">
      <alignment horizontal="right" vertical="center"/>
    </xf>
    <xf numFmtId="164" fontId="0" fillId="13" borderId="1" xfId="59" applyNumberFormat="1" applyFont="1" applyFill="1" applyBorder="1" applyAlignment="1" applyProtection="1">
      <alignment horizontal="center" vertical="center"/>
    </xf>
    <xf numFmtId="0" fontId="13" fillId="0" borderId="3" xfId="5" applyFont="1" applyBorder="1" applyAlignment="1">
      <alignment horizontal="left" vertical="top"/>
    </xf>
    <xf numFmtId="0" fontId="1" fillId="0" borderId="0" xfId="5"/>
    <xf numFmtId="0" fontId="1" fillId="0" borderId="0" xfId="5" applyAlignment="1">
      <alignment horizontal="center"/>
    </xf>
    <xf numFmtId="0" fontId="1" fillId="3" borderId="0" xfId="5" applyFill="1"/>
    <xf numFmtId="0" fontId="6" fillId="0" borderId="0" xfId="5" applyFont="1" applyAlignment="1">
      <alignment vertical="center"/>
    </xf>
    <xf numFmtId="0" fontId="6" fillId="0" borderId="0" xfId="5" applyFont="1" applyAlignment="1">
      <alignment horizontal="center" vertical="center"/>
    </xf>
    <xf numFmtId="0" fontId="2" fillId="5" borderId="0" xfId="13" applyFont="1" applyFill="1"/>
    <xf numFmtId="0" fontId="0" fillId="0" borderId="0" xfId="0" applyAlignment="1">
      <alignment vertical="center" wrapText="1"/>
    </xf>
    <xf numFmtId="0" fontId="2" fillId="0" borderId="0" xfId="13" applyFont="1"/>
    <xf numFmtId="0" fontId="1" fillId="0" borderId="0" xfId="13"/>
    <xf numFmtId="0" fontId="10" fillId="0" borderId="0" xfId="10" applyFont="1" applyAlignment="1">
      <alignment vertical="center"/>
    </xf>
    <xf numFmtId="0" fontId="1" fillId="0" borderId="0" xfId="10"/>
    <xf numFmtId="0" fontId="12" fillId="8" borderId="3" xfId="5" applyFont="1" applyFill="1" applyBorder="1" applyAlignment="1">
      <alignment vertical="center" wrapText="1"/>
    </xf>
    <xf numFmtId="0" fontId="3" fillId="2" borderId="1" xfId="10" applyFont="1" applyFill="1" applyBorder="1" applyAlignment="1">
      <alignment vertical="center" wrapText="1"/>
    </xf>
    <xf numFmtId="0" fontId="3" fillId="2" borderId="1" xfId="10" applyFont="1" applyFill="1" applyBorder="1" applyAlignment="1">
      <alignment horizontal="left" vertical="center" wrapText="1"/>
    </xf>
    <xf numFmtId="0" fontId="1" fillId="0" borderId="1" xfId="53" applyBorder="1"/>
    <xf numFmtId="0" fontId="4" fillId="0" borderId="1" xfId="10" applyFont="1" applyBorder="1" applyAlignment="1">
      <alignment vertical="center" wrapText="1"/>
    </xf>
    <xf numFmtId="0" fontId="4" fillId="0" borderId="1" xfId="10" applyFont="1" applyBorder="1" applyAlignment="1">
      <alignment horizontal="left" vertical="center" wrapText="1"/>
    </xf>
    <xf numFmtId="0" fontId="18" fillId="0" borderId="1" xfId="10" applyFont="1" applyBorder="1" applyAlignment="1">
      <alignment vertical="center" wrapText="1"/>
    </xf>
    <xf numFmtId="0" fontId="18" fillId="0" borderId="1" xfId="10" applyFont="1" applyBorder="1" applyAlignment="1">
      <alignment horizontal="left" vertical="center" wrapText="1"/>
    </xf>
    <xf numFmtId="0" fontId="1" fillId="3" borderId="1" xfId="53" applyFill="1" applyBorder="1"/>
    <xf numFmtId="0" fontId="21" fillId="0" borderId="1" xfId="10" applyFont="1" applyBorder="1" applyAlignment="1">
      <alignment vertical="center" wrapText="1"/>
    </xf>
    <xf numFmtId="0" fontId="21" fillId="0" borderId="1" xfId="10" applyFont="1" applyBorder="1" applyAlignment="1">
      <alignment horizontal="left" vertical="center" wrapText="1"/>
    </xf>
    <xf numFmtId="0" fontId="6" fillId="0" borderId="1" xfId="53" applyFont="1" applyBorder="1" applyAlignment="1">
      <alignment vertical="center" wrapText="1"/>
    </xf>
    <xf numFmtId="0" fontId="0" fillId="0" borderId="1" xfId="0" applyBorder="1" applyAlignment="1">
      <alignment horizontal="left" vertical="center" wrapText="1"/>
    </xf>
    <xf numFmtId="0" fontId="4" fillId="0" borderId="1" xfId="10" applyFont="1" applyBorder="1" applyAlignment="1">
      <alignment horizontal="right" vertical="center" wrapText="1"/>
    </xf>
    <xf numFmtId="0" fontId="16" fillId="0" borderId="1" xfId="10" applyFont="1" applyBorder="1" applyAlignment="1">
      <alignment horizontal="left" vertical="center" wrapText="1"/>
    </xf>
    <xf numFmtId="0" fontId="21" fillId="0" borderId="1" xfId="10" applyFont="1" applyBorder="1" applyAlignment="1">
      <alignment horizontal="right" vertical="center" wrapText="1"/>
    </xf>
    <xf numFmtId="0" fontId="0" fillId="0" borderId="1" xfId="0" applyBorder="1" applyAlignment="1">
      <alignment horizontal="left" vertical="center"/>
    </xf>
    <xf numFmtId="0" fontId="0" fillId="3" borderId="1" xfId="0" applyFill="1" applyBorder="1" applyAlignment="1">
      <alignment horizontal="left" vertical="center" wrapText="1"/>
    </xf>
    <xf numFmtId="0" fontId="5" fillId="0" borderId="3" xfId="10" applyFont="1" applyBorder="1" applyAlignment="1">
      <alignment horizontal="left" vertical="top"/>
    </xf>
    <xf numFmtId="0" fontId="1" fillId="3" borderId="0" xfId="10" applyFill="1" applyAlignment="1">
      <alignment vertical="center"/>
    </xf>
    <xf numFmtId="0" fontId="6" fillId="0" borderId="0" xfId="10" applyFont="1" applyAlignment="1">
      <alignment vertical="center"/>
    </xf>
    <xf numFmtId="0" fontId="18" fillId="0" borderId="0" xfId="10" applyFont="1" applyAlignment="1">
      <alignment vertical="center" wrapText="1"/>
    </xf>
    <xf numFmtId="0" fontId="5" fillId="0" borderId="0" xfId="10" applyFont="1" applyAlignment="1">
      <alignment vertical="center" wrapText="1"/>
    </xf>
    <xf numFmtId="0" fontId="5" fillId="0" borderId="0" xfId="9" applyFont="1" applyAlignment="1">
      <alignment vertical="top" wrapText="1"/>
    </xf>
    <xf numFmtId="0" fontId="1" fillId="0" borderId="0" xfId="9"/>
    <xf numFmtId="0" fontId="5" fillId="0" borderId="0" xfId="9" applyFont="1" applyAlignment="1">
      <alignment horizontal="left" vertical="top" wrapText="1"/>
    </xf>
    <xf numFmtId="0" fontId="2" fillId="5" borderId="0" xfId="15" applyFont="1" applyFill="1"/>
    <xf numFmtId="0" fontId="11" fillId="5" borderId="0" xfId="15" applyFont="1" applyFill="1" applyAlignment="1">
      <alignment wrapText="1"/>
    </xf>
    <xf numFmtId="0" fontId="2" fillId="0" borderId="0" xfId="15" applyFont="1" applyAlignment="1">
      <alignment wrapText="1"/>
    </xf>
    <xf numFmtId="0" fontId="11" fillId="0" borderId="0" xfId="15" applyFont="1" applyAlignment="1">
      <alignment wrapText="1"/>
    </xf>
    <xf numFmtId="0" fontId="1" fillId="0" borderId="0" xfId="15" applyAlignment="1">
      <alignment wrapText="1"/>
    </xf>
    <xf numFmtId="0" fontId="10" fillId="0" borderId="0" xfId="15" applyFont="1" applyAlignment="1">
      <alignment vertical="center"/>
    </xf>
    <xf numFmtId="0" fontId="3" fillId="2" borderId="1" xfId="15" applyFont="1" applyFill="1" applyBorder="1" applyAlignment="1">
      <alignment vertical="center" wrapText="1"/>
    </xf>
    <xf numFmtId="0" fontId="3" fillId="2" borderId="10" xfId="15" applyFont="1" applyFill="1" applyBorder="1" applyAlignment="1">
      <alignment horizontal="left" vertical="center" wrapText="1"/>
    </xf>
    <xf numFmtId="0" fontId="1" fillId="0" borderId="1" xfId="51" applyBorder="1"/>
    <xf numFmtId="0" fontId="4" fillId="0" borderId="1" xfId="15" applyFont="1" applyBorder="1" applyAlignment="1">
      <alignment vertical="center" wrapText="1"/>
    </xf>
    <xf numFmtId="0" fontId="4" fillId="0" borderId="10" xfId="15" applyFont="1" applyBorder="1" applyAlignment="1">
      <alignment horizontal="left" vertical="center" wrapText="1"/>
    </xf>
    <xf numFmtId="0" fontId="18" fillId="0" borderId="1" xfId="15" applyFont="1" applyBorder="1" applyAlignment="1">
      <alignment vertical="center" wrapText="1"/>
    </xf>
    <xf numFmtId="0" fontId="18" fillId="0" borderId="10" xfId="15" applyFont="1" applyBorder="1" applyAlignment="1">
      <alignment horizontal="left" vertical="center" wrapText="1"/>
    </xf>
    <xf numFmtId="0" fontId="1" fillId="3" borderId="1" xfId="51" applyFill="1" applyBorder="1"/>
    <xf numFmtId="0" fontId="1" fillId="0" borderId="10" xfId="15" applyBorder="1" applyAlignment="1">
      <alignment horizontal="left" vertical="center" wrapText="1"/>
    </xf>
    <xf numFmtId="0" fontId="18" fillId="0" borderId="1" xfId="15" applyFont="1" applyBorder="1" applyAlignment="1">
      <alignment horizontal="right" vertical="center" wrapText="1"/>
    </xf>
    <xf numFmtId="0" fontId="1" fillId="0" borderId="1" xfId="15" applyBorder="1" applyAlignment="1">
      <alignment vertical="center" wrapText="1"/>
    </xf>
    <xf numFmtId="0" fontId="0" fillId="0" borderId="10" xfId="0" applyBorder="1" applyAlignment="1">
      <alignment vertical="center"/>
    </xf>
    <xf numFmtId="0" fontId="6" fillId="0" borderId="1" xfId="51" applyFont="1" applyBorder="1" applyAlignment="1">
      <alignment wrapText="1"/>
    </xf>
    <xf numFmtId="0" fontId="11" fillId="0" borderId="1" xfId="15" applyFont="1" applyBorder="1" applyAlignment="1">
      <alignment vertical="center" wrapText="1"/>
    </xf>
    <xf numFmtId="0" fontId="11" fillId="0" borderId="10" xfId="15" applyFont="1" applyBorder="1" applyAlignment="1">
      <alignment horizontal="left" vertical="center" wrapText="1"/>
    </xf>
    <xf numFmtId="0" fontId="2" fillId="2" borderId="1" xfId="15" applyFont="1" applyFill="1" applyBorder="1" applyAlignment="1">
      <alignment vertical="center" wrapText="1"/>
    </xf>
    <xf numFmtId="0" fontId="2" fillId="2" borderId="10" xfId="15" applyFont="1" applyFill="1" applyBorder="1" applyAlignment="1">
      <alignment horizontal="left" vertical="center" wrapText="1"/>
    </xf>
    <xf numFmtId="0" fontId="0" fillId="0" borderId="1" xfId="0" applyBorder="1" applyAlignment="1">
      <alignment wrapText="1"/>
    </xf>
    <xf numFmtId="0" fontId="0" fillId="3" borderId="1" xfId="0" applyFill="1" applyBorder="1"/>
    <xf numFmtId="0" fontId="6" fillId="0" borderId="0" xfId="0" applyFont="1"/>
    <xf numFmtId="0" fontId="5" fillId="0" borderId="3" xfId="15" quotePrefix="1" applyFont="1" applyBorder="1" applyAlignment="1">
      <alignment horizontal="left" vertical="top"/>
    </xf>
    <xf numFmtId="0" fontId="1" fillId="0" borderId="0" xfId="15"/>
    <xf numFmtId="0" fontId="5" fillId="0" borderId="4" xfId="15" applyFont="1" applyBorder="1" applyAlignment="1">
      <alignment horizontal="left" vertical="top"/>
    </xf>
    <xf numFmtId="0" fontId="5" fillId="0" borderId="2" xfId="15" applyFont="1" applyBorder="1" applyAlignment="1">
      <alignment vertical="top"/>
    </xf>
    <xf numFmtId="0" fontId="1" fillId="3" borderId="0" xfId="15" applyFill="1" applyAlignment="1">
      <alignment vertical="center" wrapText="1"/>
    </xf>
    <xf numFmtId="0" fontId="6" fillId="0" borderId="0" xfId="15" applyFont="1" applyAlignment="1">
      <alignment vertical="center" wrapText="1"/>
    </xf>
    <xf numFmtId="0" fontId="18" fillId="0" borderId="0" xfId="15" applyFont="1" applyAlignment="1">
      <alignment vertical="center" wrapText="1"/>
    </xf>
    <xf numFmtId="0" fontId="5" fillId="0" borderId="0" xfId="15" applyFont="1" applyAlignment="1">
      <alignment vertical="center" wrapText="1"/>
    </xf>
    <xf numFmtId="0" fontId="6" fillId="0" borderId="0" xfId="15" applyFont="1" applyAlignment="1">
      <alignment vertical="top"/>
    </xf>
    <xf numFmtId="0" fontId="5" fillId="0" borderId="0" xfId="15" applyFont="1" applyAlignment="1">
      <alignment horizontal="left" vertical="top" wrapText="1"/>
    </xf>
    <xf numFmtId="0" fontId="2" fillId="5" borderId="0" xfId="18" applyFont="1" applyFill="1"/>
    <xf numFmtId="0" fontId="11" fillId="5" borderId="0" xfId="18" applyFont="1" applyFill="1" applyAlignment="1">
      <alignment wrapText="1"/>
    </xf>
    <xf numFmtId="0" fontId="2" fillId="0" borderId="0" xfId="18" applyFont="1"/>
    <xf numFmtId="0" fontId="11" fillId="0" borderId="0" xfId="18" applyFont="1" applyAlignment="1">
      <alignment wrapText="1"/>
    </xf>
    <xf numFmtId="0" fontId="1" fillId="0" borderId="0" xfId="18" applyAlignment="1">
      <alignment wrapText="1"/>
    </xf>
    <xf numFmtId="0" fontId="10" fillId="0" borderId="0" xfId="18" applyFont="1" applyAlignment="1">
      <alignment vertical="center"/>
    </xf>
    <xf numFmtId="0" fontId="3" fillId="2" borderId="1" xfId="18" applyFont="1" applyFill="1" applyBorder="1" applyAlignment="1">
      <alignment vertical="center" wrapText="1"/>
    </xf>
    <xf numFmtId="0" fontId="3" fillId="2" borderId="10" xfId="18" applyFont="1" applyFill="1" applyBorder="1" applyAlignment="1">
      <alignment horizontal="left" vertical="center" wrapText="1"/>
    </xf>
    <xf numFmtId="0" fontId="1" fillId="0" borderId="1" xfId="49" applyBorder="1"/>
    <xf numFmtId="0" fontId="4" fillId="0" borderId="1" xfId="18" applyFont="1" applyBorder="1" applyAlignment="1">
      <alignment vertical="center" wrapText="1"/>
    </xf>
    <xf numFmtId="0" fontId="4" fillId="0" borderId="10" xfId="18" applyFont="1" applyBorder="1" applyAlignment="1">
      <alignment horizontal="left" vertical="center" wrapText="1"/>
    </xf>
    <xf numFmtId="0" fontId="18" fillId="0" borderId="1" xfId="18" applyFont="1" applyBorder="1" applyAlignment="1">
      <alignment vertical="center" wrapText="1"/>
    </xf>
    <xf numFmtId="0" fontId="18" fillId="0" borderId="10" xfId="18" applyFont="1" applyBorder="1" applyAlignment="1">
      <alignment horizontal="left" vertical="center" wrapText="1"/>
    </xf>
    <xf numFmtId="0" fontId="1" fillId="3" borderId="1" xfId="49" applyFill="1" applyBorder="1"/>
    <xf numFmtId="0" fontId="1" fillId="0" borderId="1" xfId="18" applyBorder="1" applyAlignment="1">
      <alignment vertical="center" wrapText="1"/>
    </xf>
    <xf numFmtId="0" fontId="1" fillId="0" borderId="10" xfId="18" applyBorder="1" applyAlignment="1">
      <alignment horizontal="left" vertical="center" wrapText="1"/>
    </xf>
    <xf numFmtId="0" fontId="6" fillId="0" borderId="1" xfId="49" applyFont="1" applyBorder="1" applyAlignment="1">
      <alignment wrapText="1"/>
    </xf>
    <xf numFmtId="0" fontId="6" fillId="3" borderId="1" xfId="49" applyFont="1" applyFill="1" applyBorder="1" applyAlignment="1">
      <alignment wrapText="1"/>
    </xf>
    <xf numFmtId="0" fontId="11" fillId="0" borderId="1" xfId="18" applyFont="1" applyBorder="1" applyAlignment="1">
      <alignment vertical="center" wrapText="1"/>
    </xf>
    <xf numFmtId="0" fontId="11" fillId="0" borderId="10" xfId="18" applyFont="1" applyBorder="1" applyAlignment="1">
      <alignment horizontal="left" vertical="center" wrapText="1"/>
    </xf>
    <xf numFmtId="0" fontId="0" fillId="0" borderId="3" xfId="0" applyBorder="1" applyAlignment="1">
      <alignment vertical="center" wrapText="1"/>
    </xf>
    <xf numFmtId="0" fontId="18" fillId="0" borderId="1" xfId="18" applyFont="1" applyBorder="1" applyAlignment="1">
      <alignment horizontal="right" vertical="center" wrapText="1"/>
    </xf>
    <xf numFmtId="0" fontId="6" fillId="0" borderId="5" xfId="18" applyFont="1" applyBorder="1" applyAlignment="1">
      <alignment vertical="center"/>
    </xf>
    <xf numFmtId="0" fontId="6" fillId="0" borderId="5" xfId="18" applyFont="1" applyBorder="1" applyAlignment="1">
      <alignment vertical="center" wrapText="1"/>
    </xf>
    <xf numFmtId="0" fontId="6" fillId="0" borderId="0" xfId="18" applyFont="1"/>
    <xf numFmtId="0" fontId="8" fillId="0" borderId="0" xfId="18" applyFont="1" applyAlignment="1">
      <alignment horizontal="left" vertical="center"/>
    </xf>
    <xf numFmtId="0" fontId="1" fillId="3" borderId="0" xfId="18" applyFill="1" applyAlignment="1">
      <alignment vertical="center" wrapText="1"/>
    </xf>
    <xf numFmtId="0" fontId="6" fillId="0" borderId="0" xfId="18" applyFont="1" applyAlignment="1">
      <alignment vertical="center" wrapText="1"/>
    </xf>
    <xf numFmtId="0" fontId="18" fillId="0" borderId="0" xfId="18" applyFont="1" applyAlignment="1">
      <alignment vertical="center" wrapText="1"/>
    </xf>
    <xf numFmtId="0" fontId="5" fillId="0" borderId="0" xfId="18" applyFont="1" applyAlignment="1">
      <alignment vertical="center" wrapText="1"/>
    </xf>
    <xf numFmtId="0" fontId="2" fillId="5" borderId="0" xfId="20" applyFont="1" applyFill="1"/>
    <xf numFmtId="0" fontId="11" fillId="5" borderId="0" xfId="20" applyFont="1" applyFill="1" applyAlignment="1">
      <alignment wrapText="1"/>
    </xf>
    <xf numFmtId="0" fontId="2" fillId="0" borderId="0" xfId="20" applyFont="1"/>
    <xf numFmtId="0" fontId="11" fillId="0" borderId="0" xfId="20" applyFont="1" applyAlignment="1">
      <alignment wrapText="1"/>
    </xf>
    <xf numFmtId="0" fontId="1" fillId="0" borderId="0" xfId="20"/>
    <xf numFmtId="0" fontId="1" fillId="0" borderId="0" xfId="20" applyAlignment="1">
      <alignment wrapText="1"/>
    </xf>
    <xf numFmtId="0" fontId="10" fillId="0" borderId="0" xfId="20" applyFont="1" applyAlignment="1">
      <alignment vertical="center"/>
    </xf>
    <xf numFmtId="0" fontId="3" fillId="2" borderId="1" xfId="20" applyFont="1" applyFill="1" applyBorder="1" applyAlignment="1">
      <alignment vertical="center" wrapText="1"/>
    </xf>
    <xf numFmtId="0" fontId="3" fillId="2" borderId="10" xfId="20" applyFont="1" applyFill="1" applyBorder="1" applyAlignment="1">
      <alignment horizontal="left" vertical="center" wrapText="1"/>
    </xf>
    <xf numFmtId="0" fontId="1" fillId="0" borderId="1" xfId="47" applyBorder="1"/>
    <xf numFmtId="0" fontId="4" fillId="0" borderId="1" xfId="20" applyFont="1" applyBorder="1" applyAlignment="1">
      <alignment vertical="center" wrapText="1"/>
    </xf>
    <xf numFmtId="0" fontId="4" fillId="0" borderId="10" xfId="20" applyFont="1" applyBorder="1" applyAlignment="1">
      <alignment horizontal="left" vertical="center" wrapText="1"/>
    </xf>
    <xf numFmtId="0" fontId="18" fillId="0" borderId="1" xfId="20" applyFont="1" applyBorder="1" applyAlignment="1">
      <alignment vertical="center" wrapText="1"/>
    </xf>
    <xf numFmtId="0" fontId="18" fillId="0" borderId="10" xfId="20" applyFont="1" applyBorder="1" applyAlignment="1">
      <alignment horizontal="left" vertical="center" wrapText="1"/>
    </xf>
    <xf numFmtId="0" fontId="1" fillId="3" borderId="1" xfId="47" applyFill="1" applyBorder="1"/>
    <xf numFmtId="0" fontId="3" fillId="2" borderId="1" xfId="20" applyFont="1" applyFill="1" applyBorder="1" applyAlignment="1">
      <alignment vertical="center"/>
    </xf>
    <xf numFmtId="0" fontId="2" fillId="2" borderId="10" xfId="20" applyFont="1" applyFill="1" applyBorder="1" applyAlignment="1">
      <alignment horizontal="left" vertical="center" wrapText="1"/>
    </xf>
    <xf numFmtId="0" fontId="1" fillId="0" borderId="1" xfId="20" applyBorder="1" applyAlignment="1">
      <alignment vertical="center" wrapText="1"/>
    </xf>
    <xf numFmtId="0" fontId="1" fillId="0" borderId="10" xfId="20" applyBorder="1" applyAlignment="1">
      <alignment horizontal="left" vertical="center" wrapText="1"/>
    </xf>
    <xf numFmtId="0" fontId="11" fillId="0" borderId="1" xfId="20" applyFont="1" applyBorder="1" applyAlignment="1">
      <alignment vertical="center" wrapText="1"/>
    </xf>
    <xf numFmtId="0" fontId="11" fillId="0" borderId="10" xfId="20" applyFont="1" applyBorder="1" applyAlignment="1">
      <alignment horizontal="left" vertical="center" wrapText="1"/>
    </xf>
    <xf numFmtId="0" fontId="0" fillId="0" borderId="8" xfId="0" applyBorder="1" applyAlignment="1">
      <alignment vertical="center" wrapText="1"/>
    </xf>
    <xf numFmtId="0" fontId="2" fillId="2" borderId="1" xfId="20" applyFont="1" applyFill="1" applyBorder="1" applyAlignment="1">
      <alignment vertical="center"/>
    </xf>
    <xf numFmtId="0" fontId="11" fillId="0" borderId="1" xfId="20" applyFont="1" applyBorder="1" applyAlignment="1">
      <alignment vertical="center"/>
    </xf>
    <xf numFmtId="0" fontId="1" fillId="0" borderId="1" xfId="20" applyBorder="1" applyAlignment="1">
      <alignment vertical="center"/>
    </xf>
    <xf numFmtId="0" fontId="6" fillId="0" borderId="1" xfId="47" applyFont="1" applyBorder="1" applyAlignment="1">
      <alignment vertical="center" wrapText="1"/>
    </xf>
    <xf numFmtId="0" fontId="18" fillId="0" borderId="1" xfId="20" applyFont="1" applyBorder="1" applyAlignment="1">
      <alignment vertical="center"/>
    </xf>
    <xf numFmtId="0" fontId="4" fillId="0" borderId="1" xfId="20" applyFont="1" applyBorder="1" applyAlignment="1">
      <alignment vertical="center"/>
    </xf>
    <xf numFmtId="0" fontId="20" fillId="2" borderId="1" xfId="20" applyFont="1" applyFill="1" applyBorder="1" applyAlignment="1">
      <alignment vertical="center" wrapText="1"/>
    </xf>
    <xf numFmtId="0" fontId="20" fillId="2" borderId="10" xfId="20" applyFont="1" applyFill="1" applyBorder="1" applyAlignment="1">
      <alignment horizontal="left" vertical="center" wrapText="1"/>
    </xf>
    <xf numFmtId="0" fontId="7" fillId="0" borderId="0" xfId="20" applyFont="1"/>
    <xf numFmtId="0" fontId="5" fillId="0" borderId="5" xfId="20" applyFont="1" applyBorder="1" applyAlignment="1">
      <alignment vertical="top" wrapText="1"/>
    </xf>
    <xf numFmtId="0" fontId="5" fillId="0" borderId="2" xfId="20" applyFont="1" applyBorder="1" applyAlignment="1">
      <alignment vertical="top" wrapText="1"/>
    </xf>
    <xf numFmtId="0" fontId="6" fillId="0" borderId="0" xfId="20" applyFont="1"/>
    <xf numFmtId="0" fontId="8" fillId="0" borderId="0" xfId="20" applyFont="1" applyAlignment="1">
      <alignment horizontal="left" vertical="center" indent="4"/>
    </xf>
    <xf numFmtId="0" fontId="8" fillId="0" borderId="0" xfId="22" applyFont="1" applyAlignment="1">
      <alignment horizontal="left" vertical="center" indent="4"/>
    </xf>
    <xf numFmtId="0" fontId="7" fillId="0" borderId="0" xfId="22" applyFont="1"/>
    <xf numFmtId="0" fontId="1" fillId="3" borderId="0" xfId="20" applyFill="1" applyAlignment="1">
      <alignment vertical="center"/>
    </xf>
    <xf numFmtId="0" fontId="6" fillId="0" borderId="0" xfId="20" applyFont="1" applyAlignment="1">
      <alignment vertical="center" wrapText="1"/>
    </xf>
    <xf numFmtId="0" fontId="18" fillId="0" borderId="0" xfId="20" applyFont="1" applyAlignment="1">
      <alignment vertical="center" wrapText="1"/>
    </xf>
    <xf numFmtId="0" fontId="5" fillId="0" borderId="0" xfId="20" applyFont="1" applyAlignment="1">
      <alignment vertical="center" wrapText="1"/>
    </xf>
    <xf numFmtId="0" fontId="2" fillId="5" borderId="0" xfId="23" applyFont="1" applyFill="1"/>
    <xf numFmtId="0" fontId="11" fillId="5" borderId="0" xfId="23" applyFont="1" applyFill="1" applyAlignment="1">
      <alignment wrapText="1"/>
    </xf>
    <xf numFmtId="0" fontId="2" fillId="0" borderId="0" xfId="23" applyFont="1"/>
    <xf numFmtId="0" fontId="11" fillId="0" borderId="0" xfId="23" applyFont="1" applyAlignment="1">
      <alignment wrapText="1"/>
    </xf>
    <xf numFmtId="0" fontId="1" fillId="0" borderId="0" xfId="23"/>
    <xf numFmtId="0" fontId="1" fillId="0" borderId="0" xfId="23" applyAlignment="1">
      <alignment wrapText="1"/>
    </xf>
    <xf numFmtId="0" fontId="10" fillId="0" borderId="0" xfId="23" applyFont="1" applyAlignment="1">
      <alignment vertical="center"/>
    </xf>
    <xf numFmtId="0" fontId="3" fillId="2" borderId="1" xfId="23" applyFont="1" applyFill="1" applyBorder="1" applyAlignment="1">
      <alignment vertical="center" wrapText="1"/>
    </xf>
    <xf numFmtId="0" fontId="3" fillId="2" borderId="10" xfId="23" applyFont="1" applyFill="1" applyBorder="1" applyAlignment="1">
      <alignment horizontal="left" vertical="center" wrapText="1"/>
    </xf>
    <xf numFmtId="0" fontId="1" fillId="0" borderId="1" xfId="45" applyBorder="1"/>
    <xf numFmtId="0" fontId="6" fillId="0" borderId="1" xfId="45" applyFont="1" applyBorder="1" applyAlignment="1">
      <alignment vertical="center" wrapText="1"/>
    </xf>
    <xf numFmtId="0" fontId="4" fillId="0" borderId="1" xfId="23" applyFont="1" applyBorder="1" applyAlignment="1">
      <alignment vertical="center" wrapText="1"/>
    </xf>
    <xf numFmtId="0" fontId="4" fillId="0" borderId="10" xfId="23" applyFont="1" applyBorder="1" applyAlignment="1">
      <alignment horizontal="left" vertical="center" wrapText="1"/>
    </xf>
    <xf numFmtId="0" fontId="18" fillId="0" borderId="1" xfId="23" applyFont="1" applyBorder="1" applyAlignment="1">
      <alignment vertical="center" wrapText="1"/>
    </xf>
    <xf numFmtId="0" fontId="18" fillId="0" borderId="10" xfId="23" applyFont="1" applyBorder="1" applyAlignment="1">
      <alignment horizontal="left" vertical="center" wrapText="1"/>
    </xf>
    <xf numFmtId="0" fontId="18" fillId="0" borderId="1" xfId="23" applyFont="1" applyBorder="1" applyAlignment="1">
      <alignment horizontal="right" vertical="center" wrapText="1"/>
    </xf>
    <xf numFmtId="0" fontId="1" fillId="3" borderId="1" xfId="45" applyFill="1" applyBorder="1"/>
    <xf numFmtId="0" fontId="4" fillId="0" borderId="1" xfId="23" applyFont="1" applyBorder="1" applyAlignment="1">
      <alignment horizontal="right" vertical="center" wrapText="1"/>
    </xf>
    <xf numFmtId="0" fontId="1" fillId="0" borderId="1" xfId="23" applyBorder="1" applyAlignment="1">
      <alignment horizontal="right" vertical="center" wrapText="1"/>
    </xf>
    <xf numFmtId="0" fontId="1" fillId="0" borderId="10" xfId="23" applyBorder="1" applyAlignment="1">
      <alignment horizontal="left" vertical="center" wrapText="1"/>
    </xf>
    <xf numFmtId="0" fontId="6" fillId="3" borderId="1" xfId="45" applyFont="1" applyFill="1" applyBorder="1" applyAlignment="1">
      <alignment vertical="center" wrapText="1"/>
    </xf>
    <xf numFmtId="0" fontId="1" fillId="0" borderId="1" xfId="23" applyBorder="1" applyAlignment="1">
      <alignment vertical="center" wrapText="1"/>
    </xf>
    <xf numFmtId="0" fontId="0" fillId="0" borderId="9" xfId="0" applyBorder="1" applyAlignment="1">
      <alignment vertical="center" wrapText="1"/>
    </xf>
    <xf numFmtId="0" fontId="2" fillId="2" borderId="1" xfId="23" applyFont="1" applyFill="1" applyBorder="1" applyAlignment="1">
      <alignment vertical="center" wrapText="1"/>
    </xf>
    <xf numFmtId="0" fontId="2" fillId="2" borderId="10" xfId="23" applyFont="1" applyFill="1" applyBorder="1" applyAlignment="1">
      <alignment horizontal="left" vertical="center" wrapText="1"/>
    </xf>
    <xf numFmtId="0" fontId="17" fillId="0" borderId="1" xfId="23" applyFont="1" applyBorder="1" applyAlignment="1">
      <alignment horizontal="right" vertical="center" wrapText="1"/>
    </xf>
    <xf numFmtId="0" fontId="17" fillId="0" borderId="10" xfId="23" applyFont="1" applyBorder="1" applyAlignment="1">
      <alignment horizontal="left" vertical="center" wrapText="1"/>
    </xf>
    <xf numFmtId="0" fontId="21" fillId="0" borderId="1" xfId="23" applyFont="1" applyBorder="1" applyAlignment="1">
      <alignment horizontal="right" vertical="center" wrapText="1"/>
    </xf>
    <xf numFmtId="0" fontId="22" fillId="0" borderId="1" xfId="23" applyFont="1" applyBorder="1" applyAlignment="1">
      <alignment horizontal="right" vertical="center" wrapText="1"/>
    </xf>
    <xf numFmtId="0" fontId="22" fillId="0" borderId="10" xfId="23" applyFont="1" applyBorder="1" applyAlignment="1">
      <alignment horizontal="left" vertical="center" wrapText="1"/>
    </xf>
    <xf numFmtId="0" fontId="20" fillId="2" borderId="1" xfId="23" applyFont="1" applyFill="1" applyBorder="1" applyAlignment="1">
      <alignment vertical="center" wrapText="1"/>
    </xf>
    <xf numFmtId="0" fontId="20" fillId="2" borderId="10" xfId="23" applyFont="1" applyFill="1" applyBorder="1" applyAlignment="1">
      <alignment horizontal="left" vertical="center" wrapText="1"/>
    </xf>
    <xf numFmtId="0" fontId="5" fillId="0" borderId="7" xfId="23" applyFont="1" applyBorder="1" applyAlignment="1">
      <alignment vertical="top"/>
    </xf>
    <xf numFmtId="0" fontId="5" fillId="0" borderId="5" xfId="23" applyFont="1" applyBorder="1" applyAlignment="1">
      <alignment vertical="top" wrapText="1"/>
    </xf>
    <xf numFmtId="0" fontId="1" fillId="3" borderId="0" xfId="23" applyFill="1" applyAlignment="1">
      <alignment vertical="center"/>
    </xf>
    <xf numFmtId="0" fontId="6" fillId="0" borderId="0" xfId="23" applyFont="1" applyAlignment="1">
      <alignment vertical="center" wrapText="1"/>
    </xf>
    <xf numFmtId="0" fontId="18" fillId="0" borderId="0" xfId="23" applyFont="1" applyAlignment="1">
      <alignment vertical="center" wrapText="1"/>
    </xf>
    <xf numFmtId="0" fontId="5" fillId="0" borderId="0" xfId="23" applyFont="1" applyAlignment="1">
      <alignment vertical="center" wrapText="1"/>
    </xf>
    <xf numFmtId="0" fontId="5" fillId="0" borderId="0" xfId="23" applyFont="1" applyAlignment="1">
      <alignment horizontal="left" vertical="top" wrapText="1"/>
    </xf>
    <xf numFmtId="0" fontId="2" fillId="5" borderId="0" xfId="26" applyFont="1" applyFill="1"/>
    <xf numFmtId="0" fontId="11" fillId="5" borderId="0" xfId="26" applyFont="1" applyFill="1" applyAlignment="1">
      <alignment wrapText="1"/>
    </xf>
    <xf numFmtId="0" fontId="2" fillId="0" borderId="0" xfId="26" applyFont="1"/>
    <xf numFmtId="0" fontId="11" fillId="0" borderId="0" xfId="26" applyFont="1" applyAlignment="1">
      <alignment wrapText="1"/>
    </xf>
    <xf numFmtId="0" fontId="1" fillId="0" borderId="0" xfId="26"/>
    <xf numFmtId="0" fontId="1" fillId="0" borderId="0" xfId="26" applyAlignment="1">
      <alignment wrapText="1"/>
    </xf>
    <xf numFmtId="0" fontId="10" fillId="0" borderId="0" xfId="26" applyFont="1" applyAlignment="1">
      <alignment vertical="center"/>
    </xf>
    <xf numFmtId="0" fontId="3" fillId="2" borderId="1" xfId="26" applyFont="1" applyFill="1" applyBorder="1" applyAlignment="1">
      <alignment vertical="center" wrapText="1"/>
    </xf>
    <xf numFmtId="0" fontId="3" fillId="2" borderId="10" xfId="26" applyFont="1" applyFill="1" applyBorder="1" applyAlignment="1">
      <alignment horizontal="left" vertical="center" wrapText="1"/>
    </xf>
    <xf numFmtId="0" fontId="1" fillId="0" borderId="1" xfId="42" applyBorder="1"/>
    <xf numFmtId="0" fontId="4" fillId="0" borderId="1" xfId="26" applyFont="1" applyBorder="1" applyAlignment="1">
      <alignment vertical="center" wrapText="1"/>
    </xf>
    <xf numFmtId="0" fontId="4" fillId="0" borderId="10" xfId="26" applyFont="1" applyBorder="1" applyAlignment="1">
      <alignment horizontal="left" vertical="center" wrapText="1"/>
    </xf>
    <xf numFmtId="0" fontId="18" fillId="0" borderId="1" xfId="26" applyFont="1" applyBorder="1" applyAlignment="1">
      <alignment horizontal="right" vertical="center" wrapText="1"/>
    </xf>
    <xf numFmtId="0" fontId="18" fillId="0" borderId="10" xfId="26" applyFont="1" applyBorder="1" applyAlignment="1">
      <alignment horizontal="left" vertical="center" wrapText="1"/>
    </xf>
    <xf numFmtId="0" fontId="1" fillId="3" borderId="1" xfId="42" applyFill="1" applyBorder="1"/>
    <xf numFmtId="0" fontId="4" fillId="0" borderId="1" xfId="26" applyFont="1" applyBorder="1" applyAlignment="1">
      <alignment horizontal="right" vertical="center" wrapText="1"/>
    </xf>
    <xf numFmtId="0" fontId="1" fillId="0" borderId="10" xfId="26" applyBorder="1" applyAlignment="1">
      <alignment horizontal="left" vertical="center" wrapText="1"/>
    </xf>
    <xf numFmtId="0" fontId="2" fillId="2" borderId="10" xfId="26" applyFont="1" applyFill="1" applyBorder="1" applyAlignment="1">
      <alignment horizontal="left" vertical="center" wrapText="1"/>
    </xf>
    <xf numFmtId="0" fontId="16" fillId="0" borderId="1" xfId="26" applyFont="1" applyBorder="1" applyAlignment="1">
      <alignment horizontal="right" vertical="center" wrapText="1"/>
    </xf>
    <xf numFmtId="0" fontId="16" fillId="0" borderId="10" xfId="26" applyFont="1" applyBorder="1" applyAlignment="1">
      <alignment horizontal="left" vertical="center" wrapText="1"/>
    </xf>
    <xf numFmtId="0" fontId="18" fillId="0" borderId="1" xfId="26" applyFont="1" applyBorder="1" applyAlignment="1">
      <alignment vertical="center" wrapText="1"/>
    </xf>
    <xf numFmtId="0" fontId="11" fillId="0" borderId="1" xfId="26" applyFont="1" applyBorder="1" applyAlignment="1">
      <alignment vertical="center" wrapText="1"/>
    </xf>
    <xf numFmtId="0" fontId="11" fillId="0" borderId="10" xfId="26" applyFont="1" applyBorder="1" applyAlignment="1">
      <alignment horizontal="left" vertical="center" wrapText="1"/>
    </xf>
    <xf numFmtId="0" fontId="5" fillId="0" borderId="7" xfId="26" applyFont="1" applyBorder="1" applyAlignment="1">
      <alignment vertical="top"/>
    </xf>
    <xf numFmtId="0" fontId="5" fillId="0" borderId="5" xfId="26" applyFont="1" applyBorder="1" applyAlignment="1">
      <alignment vertical="top" wrapText="1"/>
    </xf>
    <xf numFmtId="0" fontId="1" fillId="3" borderId="0" xfId="26" applyFill="1" applyAlignment="1">
      <alignment vertical="center"/>
    </xf>
    <xf numFmtId="0" fontId="6" fillId="0" borderId="0" xfId="26" applyFont="1" applyAlignment="1">
      <alignment vertical="center" wrapText="1"/>
    </xf>
    <xf numFmtId="0" fontId="18" fillId="0" borderId="0" xfId="26" applyFont="1" applyAlignment="1">
      <alignment vertical="center" wrapText="1"/>
    </xf>
    <xf numFmtId="0" fontId="5" fillId="0" borderId="0" xfId="26" applyFont="1" applyAlignment="1">
      <alignment vertical="center" wrapText="1"/>
    </xf>
    <xf numFmtId="0" fontId="0" fillId="0" borderId="1" xfId="0" applyBorder="1" applyProtection="1">
      <protection locked="0"/>
    </xf>
    <xf numFmtId="0" fontId="2" fillId="5" borderId="0" xfId="28" applyFont="1" applyFill="1"/>
    <xf numFmtId="0" fontId="11" fillId="5" borderId="0" xfId="28" applyFont="1" applyFill="1" applyAlignment="1">
      <alignment wrapText="1"/>
    </xf>
    <xf numFmtId="0" fontId="2" fillId="0" borderId="0" xfId="28" applyFont="1"/>
    <xf numFmtId="0" fontId="11" fillId="0" borderId="0" xfId="28" applyFont="1" applyAlignment="1">
      <alignment wrapText="1"/>
    </xf>
    <xf numFmtId="0" fontId="1" fillId="0" borderId="0" xfId="28"/>
    <xf numFmtId="0" fontId="1" fillId="0" borderId="0" xfId="28" applyAlignment="1">
      <alignment wrapText="1"/>
    </xf>
    <xf numFmtId="0" fontId="10" fillId="0" borderId="0" xfId="28" applyFont="1" applyAlignment="1">
      <alignment vertical="center"/>
    </xf>
    <xf numFmtId="0" fontId="3" fillId="2" borderId="1" xfId="28" applyFont="1" applyFill="1" applyBorder="1" applyAlignment="1">
      <alignment vertical="center" wrapText="1"/>
    </xf>
    <xf numFmtId="0" fontId="3" fillId="2" borderId="10" xfId="28" applyFont="1" applyFill="1" applyBorder="1" applyAlignment="1">
      <alignment horizontal="left" vertical="center" wrapText="1"/>
    </xf>
    <xf numFmtId="0" fontId="1" fillId="0" borderId="1" xfId="41" applyBorder="1"/>
    <xf numFmtId="0" fontId="4" fillId="0" borderId="1" xfId="28" applyFont="1" applyBorder="1" applyAlignment="1">
      <alignment vertical="center" wrapText="1"/>
    </xf>
    <xf numFmtId="0" fontId="4" fillId="0" borderId="10" xfId="28" applyFont="1" applyBorder="1" applyAlignment="1">
      <alignment horizontal="left" vertical="center" wrapText="1"/>
    </xf>
    <xf numFmtId="0" fontId="18" fillId="0" borderId="1" xfId="28" applyFont="1" applyBorder="1" applyAlignment="1">
      <alignment vertical="center" wrapText="1"/>
    </xf>
    <xf numFmtId="0" fontId="18" fillId="0" borderId="10" xfId="28" applyFont="1" applyBorder="1" applyAlignment="1">
      <alignment horizontal="left" vertical="center" wrapText="1"/>
    </xf>
    <xf numFmtId="0" fontId="1" fillId="3" borderId="1" xfId="41" applyFill="1" applyBorder="1"/>
    <xf numFmtId="0" fontId="20" fillId="2" borderId="1" xfId="28" applyFont="1" applyFill="1" applyBorder="1" applyAlignment="1">
      <alignment vertical="center" wrapText="1"/>
    </xf>
    <xf numFmtId="0" fontId="20" fillId="2" borderId="10" xfId="28" applyFont="1" applyFill="1" applyBorder="1" applyAlignment="1">
      <alignment horizontal="left" vertical="center" wrapText="1"/>
    </xf>
    <xf numFmtId="0" fontId="1" fillId="3" borderId="0" xfId="28" applyFill="1" applyAlignment="1">
      <alignment vertical="center"/>
    </xf>
    <xf numFmtId="0" fontId="6" fillId="0" borderId="0" xfId="28" applyFont="1" applyAlignment="1">
      <alignment vertical="center" wrapText="1"/>
    </xf>
    <xf numFmtId="0" fontId="18" fillId="0" borderId="0" xfId="28" applyFont="1" applyAlignment="1">
      <alignment vertical="center" wrapText="1"/>
    </xf>
    <xf numFmtId="0" fontId="5" fillId="0" borderId="0" xfId="28" applyFont="1" applyAlignment="1">
      <alignment vertical="center" wrapText="1"/>
    </xf>
    <xf numFmtId="0" fontId="2" fillId="5" borderId="0" xfId="30" applyFont="1" applyFill="1"/>
    <xf numFmtId="0" fontId="11" fillId="5" borderId="0" xfId="30" applyFont="1" applyFill="1" applyAlignment="1">
      <alignment wrapText="1"/>
    </xf>
    <xf numFmtId="0" fontId="2" fillId="0" borderId="0" xfId="30" applyFont="1"/>
    <xf numFmtId="0" fontId="11" fillId="0" borderId="0" xfId="30" applyFont="1" applyAlignment="1">
      <alignment wrapText="1"/>
    </xf>
    <xf numFmtId="0" fontId="1" fillId="0" borderId="0" xfId="30"/>
    <xf numFmtId="0" fontId="1" fillId="0" borderId="0" xfId="30" applyAlignment="1">
      <alignment wrapText="1"/>
    </xf>
    <xf numFmtId="0" fontId="10" fillId="0" borderId="0" xfId="30" applyFont="1" applyAlignment="1">
      <alignment vertical="center"/>
    </xf>
    <xf numFmtId="0" fontId="3" fillId="2" borderId="1" xfId="30" applyFont="1" applyFill="1" applyBorder="1" applyAlignment="1">
      <alignment vertical="center" wrapText="1"/>
    </xf>
    <xf numFmtId="0" fontId="3" fillId="2" borderId="10" xfId="30" applyFont="1" applyFill="1" applyBorder="1" applyAlignment="1">
      <alignment horizontal="left" vertical="center" wrapText="1"/>
    </xf>
    <xf numFmtId="0" fontId="1" fillId="0" borderId="1" xfId="36" applyBorder="1"/>
    <xf numFmtId="0" fontId="0" fillId="3" borderId="7" xfId="0" applyFill="1" applyBorder="1"/>
    <xf numFmtId="0" fontId="4" fillId="0" borderId="1" xfId="30" applyFont="1" applyBorder="1" applyAlignment="1">
      <alignment vertical="center" wrapText="1"/>
    </xf>
    <xf numFmtId="0" fontId="4" fillId="0" borderId="10" xfId="30" applyFont="1" applyBorder="1" applyAlignment="1">
      <alignment horizontal="left" vertical="center" wrapText="1"/>
    </xf>
    <xf numFmtId="0" fontId="0" fillId="3" borderId="4" xfId="0" applyFill="1" applyBorder="1"/>
    <xf numFmtId="0" fontId="18" fillId="0" borderId="1" xfId="30" applyFont="1" applyBorder="1" applyAlignment="1">
      <alignment vertical="center" wrapText="1"/>
    </xf>
    <xf numFmtId="0" fontId="18" fillId="0" borderId="10" xfId="30" applyFont="1" applyBorder="1" applyAlignment="1">
      <alignment horizontal="left" vertical="center" wrapText="1"/>
    </xf>
    <xf numFmtId="0" fontId="1" fillId="3" borderId="1" xfId="36" applyFill="1" applyBorder="1"/>
    <xf numFmtId="0" fontId="0" fillId="3" borderId="12" xfId="0" applyFill="1" applyBorder="1"/>
    <xf numFmtId="0" fontId="24" fillId="3" borderId="10" xfId="0" applyFont="1" applyFill="1" applyBorder="1" applyAlignment="1">
      <alignment vertical="center" wrapText="1"/>
    </xf>
    <xf numFmtId="0" fontId="24" fillId="0" borderId="12" xfId="0" applyFont="1" applyBorder="1" applyAlignment="1">
      <alignment vertical="center" wrapText="1"/>
    </xf>
    <xf numFmtId="0" fontId="0" fillId="3" borderId="10" xfId="0" applyFill="1" applyBorder="1"/>
    <xf numFmtId="0" fontId="0" fillId="0" borderId="12" xfId="0" applyBorder="1" applyAlignment="1">
      <alignment horizontal="left" vertical="center" wrapText="1"/>
    </xf>
    <xf numFmtId="0" fontId="0" fillId="3" borderId="0" xfId="0" applyFill="1"/>
    <xf numFmtId="0" fontId="6" fillId="0" borderId="1" xfId="36" applyFont="1" applyBorder="1" applyAlignment="1">
      <alignment vertical="center" wrapText="1"/>
    </xf>
    <xf numFmtId="0" fontId="0" fillId="0" borderId="10" xfId="0" applyBorder="1" applyAlignment="1">
      <alignment horizontal="left" vertical="center" wrapText="1"/>
    </xf>
    <xf numFmtId="0" fontId="18" fillId="0" borderId="0" xfId="30" applyFont="1"/>
    <xf numFmtId="0" fontId="18" fillId="0" borderId="1" xfId="30" applyFont="1" applyBorder="1" applyAlignment="1">
      <alignment horizontal="right" vertical="center" wrapText="1"/>
    </xf>
    <xf numFmtId="0" fontId="2" fillId="2" borderId="1" xfId="30" applyFont="1" applyFill="1" applyBorder="1" applyAlignment="1">
      <alignment vertical="center" wrapText="1"/>
    </xf>
    <xf numFmtId="0" fontId="2" fillId="2" borderId="10" xfId="30" applyFont="1" applyFill="1" applyBorder="1" applyAlignment="1">
      <alignment horizontal="left" vertical="center" wrapText="1"/>
    </xf>
    <xf numFmtId="0" fontId="1" fillId="0" borderId="10" xfId="30" applyBorder="1" applyAlignment="1">
      <alignment horizontal="left" vertical="center" wrapText="1"/>
    </xf>
    <xf numFmtId="0" fontId="5" fillId="0" borderId="7" xfId="30" applyFont="1" applyBorder="1" applyAlignment="1">
      <alignment vertical="top"/>
    </xf>
    <xf numFmtId="0" fontId="5" fillId="0" borderId="5" xfId="30" applyFont="1" applyBorder="1" applyAlignment="1">
      <alignment vertical="top" wrapText="1"/>
    </xf>
    <xf numFmtId="0" fontId="1" fillId="3" borderId="0" xfId="30" applyFill="1" applyAlignment="1">
      <alignment vertical="center"/>
    </xf>
    <xf numFmtId="0" fontId="6" fillId="0" borderId="0" xfId="30" applyFont="1" applyAlignment="1">
      <alignment vertical="center" wrapText="1"/>
    </xf>
    <xf numFmtId="0" fontId="18" fillId="0" borderId="0" xfId="30" applyFont="1" applyAlignment="1">
      <alignment vertical="center" wrapText="1"/>
    </xf>
    <xf numFmtId="0" fontId="5" fillId="0" borderId="0" xfId="30" applyFont="1" applyAlignment="1">
      <alignment vertical="center" wrapText="1"/>
    </xf>
    <xf numFmtId="0" fontId="2" fillId="5" borderId="0" xfId="32" applyFont="1" applyFill="1"/>
    <xf numFmtId="0" fontId="11" fillId="5" borderId="0" xfId="32" applyFont="1" applyFill="1" applyAlignment="1">
      <alignment wrapText="1"/>
    </xf>
    <xf numFmtId="0" fontId="1" fillId="0" borderId="0" xfId="34"/>
    <xf numFmtId="0" fontId="2" fillId="0" borderId="0" xfId="32" applyFont="1"/>
    <xf numFmtId="0" fontId="11" fillId="0" borderId="0" xfId="32" applyFont="1" applyAlignment="1">
      <alignment wrapText="1"/>
    </xf>
    <xf numFmtId="0" fontId="1" fillId="0" borderId="0" xfId="32"/>
    <xf numFmtId="0" fontId="1" fillId="0" borderId="0" xfId="32" applyAlignment="1">
      <alignment wrapText="1"/>
    </xf>
    <xf numFmtId="0" fontId="10" fillId="0" borderId="0" xfId="32" applyFont="1" applyAlignment="1">
      <alignment vertical="center"/>
    </xf>
    <xf numFmtId="0" fontId="3" fillId="2" borderId="1" xfId="32" applyFont="1" applyFill="1" applyBorder="1" applyAlignment="1">
      <alignment vertical="center" wrapText="1"/>
    </xf>
    <xf numFmtId="0" fontId="3" fillId="2" borderId="10" xfId="32" applyFont="1" applyFill="1" applyBorder="1" applyAlignment="1">
      <alignment horizontal="left" vertical="center" wrapText="1"/>
    </xf>
    <xf numFmtId="0" fontId="1" fillId="0" borderId="1" xfId="34" applyBorder="1"/>
    <xf numFmtId="0" fontId="4" fillId="0" borderId="1" xfId="32" applyFont="1" applyBorder="1" applyAlignment="1">
      <alignment vertical="center" wrapText="1"/>
    </xf>
    <xf numFmtId="0" fontId="4" fillId="0" borderId="10" xfId="32" applyFont="1" applyBorder="1" applyAlignment="1">
      <alignment horizontal="left" vertical="center" wrapText="1"/>
    </xf>
    <xf numFmtId="0" fontId="18" fillId="0" borderId="1" xfId="32" applyFont="1" applyBorder="1" applyAlignment="1">
      <alignment vertical="center" wrapText="1"/>
    </xf>
    <xf numFmtId="0" fontId="18" fillId="0" borderId="10" xfId="32" applyFont="1" applyBorder="1" applyAlignment="1">
      <alignment horizontal="left" vertical="center" wrapText="1"/>
    </xf>
    <xf numFmtId="0" fontId="1" fillId="3" borderId="1" xfId="34" applyFill="1" applyBorder="1"/>
    <xf numFmtId="0" fontId="0" fillId="3" borderId="10" xfId="0" applyFill="1" applyBorder="1" applyAlignment="1">
      <alignment horizontal="left" vertical="center" wrapText="1"/>
    </xf>
    <xf numFmtId="0" fontId="18" fillId="0" borderId="0" xfId="32" applyFont="1"/>
    <xf numFmtId="0" fontId="0" fillId="3" borderId="7" xfId="0" applyFill="1" applyBorder="1" applyAlignment="1">
      <alignment vertical="center" wrapText="1"/>
    </xf>
    <xf numFmtId="0" fontId="20" fillId="2" borderId="1" xfId="32" applyFont="1" applyFill="1" applyBorder="1" applyAlignment="1">
      <alignment vertical="center" wrapText="1"/>
    </xf>
    <xf numFmtId="0" fontId="20" fillId="2" borderId="10" xfId="32" applyFont="1" applyFill="1" applyBorder="1" applyAlignment="1">
      <alignment horizontal="left" vertical="center" wrapText="1"/>
    </xf>
    <xf numFmtId="0" fontId="6" fillId="0" borderId="1" xfId="34" applyFont="1" applyBorder="1" applyAlignment="1">
      <alignment vertical="center" wrapText="1"/>
    </xf>
    <xf numFmtId="0" fontId="18" fillId="0" borderId="1" xfId="32" applyFont="1" applyBorder="1" applyAlignment="1">
      <alignment horizontal="right" vertical="center" wrapText="1"/>
    </xf>
    <xf numFmtId="0" fontId="1" fillId="0" borderId="10" xfId="32" applyBorder="1" applyAlignment="1">
      <alignment horizontal="left" vertical="center" wrapText="1"/>
    </xf>
    <xf numFmtId="0" fontId="0" fillId="0" borderId="10" xfId="0" applyBorder="1" applyAlignment="1">
      <alignment vertical="center" wrapText="1"/>
    </xf>
    <xf numFmtId="0" fontId="1" fillId="3" borderId="0" xfId="32" applyFill="1" applyAlignment="1">
      <alignment vertical="center"/>
    </xf>
    <xf numFmtId="0" fontId="6" fillId="0" borderId="0" xfId="32" applyFont="1" applyAlignment="1">
      <alignment vertical="center" wrapText="1"/>
    </xf>
    <xf numFmtId="0" fontId="18" fillId="0" borderId="0" xfId="32" applyFont="1" applyAlignment="1">
      <alignment vertical="center" wrapText="1"/>
    </xf>
    <xf numFmtId="0" fontId="5" fillId="0" borderId="0" xfId="32" applyFont="1" applyAlignment="1">
      <alignment vertical="center" wrapText="1"/>
    </xf>
    <xf numFmtId="0" fontId="1" fillId="0" borderId="10" xfId="18" applyBorder="1" applyAlignment="1" applyProtection="1">
      <alignment horizontal="left" vertical="center" wrapText="1"/>
      <protection locked="0"/>
    </xf>
    <xf numFmtId="0" fontId="0" fillId="0" borderId="0" xfId="0" applyAlignment="1">
      <alignment vertical="center"/>
    </xf>
    <xf numFmtId="0" fontId="2" fillId="5" borderId="0" xfId="30" applyFont="1" applyFill="1" applyAlignment="1">
      <alignment vertical="top"/>
    </xf>
    <xf numFmtId="0" fontId="11" fillId="5" borderId="0" xfId="30" applyFont="1" applyFill="1" applyAlignment="1">
      <alignment vertical="top" wrapText="1"/>
    </xf>
    <xf numFmtId="0" fontId="0" fillId="0" borderId="0" xfId="0" applyAlignment="1">
      <alignment vertical="top"/>
    </xf>
    <xf numFmtId="0" fontId="0" fillId="0" borderId="0" xfId="0" applyAlignment="1">
      <alignment vertical="top" wrapText="1"/>
    </xf>
    <xf numFmtId="0" fontId="2" fillId="0" borderId="0" xfId="30" applyFont="1" applyAlignment="1">
      <alignment vertical="top"/>
    </xf>
    <xf numFmtId="0" fontId="11" fillId="0" borderId="0" xfId="30" applyFont="1" applyAlignment="1">
      <alignment vertical="top" wrapText="1"/>
    </xf>
    <xf numFmtId="0" fontId="1" fillId="0" borderId="0" xfId="30" applyAlignment="1">
      <alignment vertical="top"/>
    </xf>
    <xf numFmtId="0" fontId="1" fillId="0" borderId="0" xfId="30" applyAlignment="1">
      <alignment vertical="top" wrapText="1"/>
    </xf>
    <xf numFmtId="0" fontId="0" fillId="0" borderId="1" xfId="0" applyBorder="1" applyAlignment="1">
      <alignment vertical="top"/>
    </xf>
    <xf numFmtId="0" fontId="23" fillId="11" borderId="1" xfId="0" applyFont="1" applyFill="1" applyBorder="1" applyAlignment="1">
      <alignment horizontal="center" vertical="top"/>
    </xf>
    <xf numFmtId="0" fontId="2" fillId="15" borderId="1" xfId="0" applyFont="1" applyFill="1" applyBorder="1" applyAlignment="1">
      <alignment horizontal="center" vertical="top" wrapText="1"/>
    </xf>
    <xf numFmtId="0" fontId="2" fillId="11" borderId="1" xfId="0" applyFont="1" applyFill="1" applyBorder="1" applyAlignment="1">
      <alignment horizontal="center" vertical="top" wrapText="1"/>
    </xf>
    <xf numFmtId="0" fontId="3" fillId="2" borderId="1" xfId="30" applyFont="1" applyFill="1" applyBorder="1" applyAlignment="1">
      <alignment vertical="top" wrapText="1"/>
    </xf>
    <xf numFmtId="1" fontId="0" fillId="3" borderId="1" xfId="59" applyNumberFormat="1" applyFont="1" applyFill="1" applyBorder="1" applyAlignment="1" applyProtection="1">
      <alignment horizontal="center" vertical="top"/>
    </xf>
    <xf numFmtId="0" fontId="0" fillId="3" borderId="1" xfId="0" applyFill="1" applyBorder="1" applyAlignment="1">
      <alignment vertical="top" wrapText="1"/>
    </xf>
    <xf numFmtId="164" fontId="0" fillId="13" borderId="1" xfId="59" applyNumberFormat="1" applyFont="1" applyFill="1" applyBorder="1" applyAlignment="1" applyProtection="1">
      <alignment horizontal="center" vertical="top"/>
    </xf>
    <xf numFmtId="0" fontId="1" fillId="0" borderId="1" xfId="30" applyBorder="1" applyAlignment="1">
      <alignment vertical="top" wrapText="1"/>
    </xf>
    <xf numFmtId="1" fontId="0" fillId="0" borderId="1" xfId="59" applyNumberFormat="1" applyFont="1" applyBorder="1" applyAlignment="1" applyProtection="1">
      <alignment horizontal="center" vertical="top"/>
      <protection locked="0"/>
    </xf>
    <xf numFmtId="0" fontId="0" fillId="0" borderId="1" xfId="0" applyBorder="1" applyAlignment="1" applyProtection="1">
      <alignment vertical="top" wrapText="1"/>
      <protection locked="0"/>
    </xf>
    <xf numFmtId="164" fontId="0" fillId="0" borderId="1" xfId="59" applyNumberFormat="1" applyFont="1" applyBorder="1" applyAlignment="1" applyProtection="1">
      <alignment horizontal="center" vertical="top"/>
    </xf>
    <xf numFmtId="0" fontId="30" fillId="0" borderId="1" xfId="30" applyFont="1" applyBorder="1" applyAlignment="1">
      <alignment vertical="top" wrapText="1"/>
    </xf>
    <xf numFmtId="0" fontId="0" fillId="0" borderId="1" xfId="0" applyBorder="1" applyAlignment="1">
      <alignment vertical="top" wrapText="1"/>
    </xf>
    <xf numFmtId="0" fontId="14" fillId="11" borderId="14" xfId="0" applyFont="1" applyFill="1" applyBorder="1" applyAlignment="1">
      <alignment horizontal="center" vertical="center" wrapText="1"/>
    </xf>
    <xf numFmtId="1" fontId="33" fillId="0" borderId="1" xfId="0" applyNumberFormat="1" applyFont="1" applyBorder="1" applyAlignment="1" applyProtection="1">
      <alignment horizontal="center" vertical="top"/>
      <protection locked="0"/>
    </xf>
    <xf numFmtId="0" fontId="3" fillId="0" borderId="0" xfId="0" applyFont="1"/>
    <xf numFmtId="0" fontId="34" fillId="0" borderId="0" xfId="0" applyFont="1"/>
    <xf numFmtId="0" fontId="0" fillId="11" borderId="8" xfId="0" applyFill="1" applyBorder="1" applyAlignment="1">
      <alignment vertical="top"/>
    </xf>
    <xf numFmtId="0" fontId="2" fillId="11" borderId="8" xfId="0" applyFont="1" applyFill="1" applyBorder="1" applyAlignment="1">
      <alignment horizontal="center" vertical="top"/>
    </xf>
    <xf numFmtId="0" fontId="0" fillId="0" borderId="8" xfId="0" applyBorder="1" applyAlignment="1">
      <alignment vertical="top"/>
    </xf>
    <xf numFmtId="0" fontId="10" fillId="0" borderId="1" xfId="30" applyFont="1" applyBorder="1" applyAlignment="1">
      <alignment vertical="top"/>
    </xf>
    <xf numFmtId="0" fontId="3" fillId="7" borderId="1" xfId="0" applyFont="1" applyFill="1" applyBorder="1" applyAlignment="1">
      <alignment horizontal="center" vertical="center" wrapText="1"/>
    </xf>
    <xf numFmtId="0" fontId="3" fillId="16" borderId="1" xfId="0" applyFont="1" applyFill="1" applyBorder="1" applyAlignment="1">
      <alignment vertical="center" wrapText="1"/>
    </xf>
    <xf numFmtId="0" fontId="3" fillId="2" borderId="1" xfId="30" applyFont="1" applyFill="1" applyBorder="1" applyAlignment="1">
      <alignment horizontal="left" vertical="top" wrapText="1"/>
    </xf>
    <xf numFmtId="0" fontId="3" fillId="2" borderId="1" xfId="0" applyFont="1" applyFill="1" applyBorder="1" applyAlignment="1">
      <alignment vertical="center" wrapText="1"/>
    </xf>
    <xf numFmtId="0" fontId="3" fillId="17" borderId="1" xfId="0" applyFont="1" applyFill="1" applyBorder="1" applyAlignment="1">
      <alignment vertical="center" wrapText="1"/>
    </xf>
    <xf numFmtId="0" fontId="1" fillId="0" borderId="1" xfId="30" applyBorder="1" applyAlignment="1">
      <alignment horizontal="left" vertical="top" wrapText="1"/>
    </xf>
    <xf numFmtId="0" fontId="4" fillId="0" borderId="1" xfId="0" applyFont="1" applyBorder="1" applyAlignment="1">
      <alignment vertical="center" wrapText="1"/>
    </xf>
    <xf numFmtId="0" fontId="30" fillId="0" borderId="1" xfId="30" applyFont="1" applyBorder="1" applyAlignment="1">
      <alignment horizontal="left" vertical="top" wrapText="1"/>
    </xf>
    <xf numFmtId="0" fontId="36" fillId="0" borderId="1" xfId="0" applyFont="1" applyBorder="1" applyAlignment="1">
      <alignment vertical="center" wrapText="1"/>
    </xf>
    <xf numFmtId="0" fontId="31" fillId="0" borderId="1" xfId="0" applyFont="1" applyBorder="1" applyAlignment="1">
      <alignment vertical="top" wrapText="1"/>
    </xf>
    <xf numFmtId="0" fontId="37" fillId="0" borderId="1" xfId="0" applyFont="1" applyBorder="1" applyAlignment="1">
      <alignment vertical="center" wrapText="1"/>
    </xf>
    <xf numFmtId="0" fontId="32" fillId="0" borderId="1" xfId="0" applyFont="1" applyBorder="1" applyAlignment="1">
      <alignment vertical="top" wrapText="1"/>
    </xf>
    <xf numFmtId="0" fontId="33" fillId="0" borderId="1" xfId="0" applyFont="1" applyBorder="1" applyAlignment="1" applyProtection="1">
      <alignment vertical="top" wrapText="1"/>
      <protection locked="0"/>
    </xf>
    <xf numFmtId="164" fontId="33" fillId="0" borderId="1" xfId="0" applyNumberFormat="1" applyFont="1" applyBorder="1" applyAlignment="1">
      <alignment horizontal="center" vertical="top"/>
    </xf>
    <xf numFmtId="0" fontId="3" fillId="0" borderId="1" xfId="30" applyFont="1" applyBorder="1" applyAlignment="1">
      <alignment vertical="top" wrapText="1"/>
    </xf>
    <xf numFmtId="0" fontId="5" fillId="0" borderId="1" xfId="30" applyFont="1" applyBorder="1" applyAlignment="1">
      <alignment vertical="top"/>
    </xf>
    <xf numFmtId="0" fontId="5" fillId="0" borderId="1" xfId="30" applyFont="1" applyBorder="1" applyAlignment="1">
      <alignment vertical="top" wrapText="1"/>
    </xf>
    <xf numFmtId="0" fontId="1" fillId="3" borderId="1" xfId="30" applyFill="1" applyBorder="1" applyAlignment="1">
      <alignment vertical="top"/>
    </xf>
    <xf numFmtId="0" fontId="6" fillId="0" borderId="1" xfId="30" applyFont="1" applyBorder="1" applyAlignment="1">
      <alignment vertical="top" wrapText="1"/>
    </xf>
    <xf numFmtId="0" fontId="18" fillId="0" borderId="1" xfId="30" applyFont="1" applyBorder="1" applyAlignment="1">
      <alignment vertical="top" wrapText="1"/>
    </xf>
    <xf numFmtId="0" fontId="23" fillId="0" borderId="1" xfId="0" applyFont="1" applyBorder="1" applyAlignment="1">
      <alignment horizontal="right" vertical="top"/>
    </xf>
    <xf numFmtId="164" fontId="23" fillId="14" borderId="1" xfId="0" applyNumberFormat="1" applyFont="1" applyFill="1" applyBorder="1" applyAlignment="1">
      <alignment vertical="top"/>
    </xf>
    <xf numFmtId="0" fontId="37" fillId="17" borderId="1" xfId="0" applyFont="1" applyFill="1" applyBorder="1" applyAlignment="1">
      <alignment vertical="center" wrapText="1"/>
    </xf>
    <xf numFmtId="0" fontId="4" fillId="17" borderId="1" xfId="0" applyFont="1" applyFill="1" applyBorder="1" applyAlignment="1">
      <alignmen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3" borderId="1" xfId="0" applyFill="1"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3" xfId="0" applyBorder="1"/>
    <xf numFmtId="0" fontId="0" fillId="0" borderId="9" xfId="0" applyBorder="1"/>
    <xf numFmtId="0" fontId="0" fillId="0" borderId="8"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0" fillId="0" borderId="1" xfId="0" applyBorder="1" applyAlignment="1">
      <alignment horizontal="left" vertical="center"/>
    </xf>
  </cellXfs>
  <cellStyles count="60">
    <cellStyle name="Comma" xfId="59" builtinId="3"/>
    <cellStyle name="Followed Hyperlink" xfId="58" builtinId="9" hidden="1"/>
    <cellStyle name="Hyperlink" xfId="57" builtinId="8" hidden="1"/>
    <cellStyle name="Normal" xfId="0" builtinId="0"/>
    <cellStyle name="Normal 10" xfId="13" xr:uid="{00000000-0005-0000-0000-000004000000}"/>
    <cellStyle name="Normal 11" xfId="15" xr:uid="{00000000-0005-0000-0000-000005000000}"/>
    <cellStyle name="Normal 12" xfId="18" xr:uid="{00000000-0005-0000-0000-000006000000}"/>
    <cellStyle name="Normal 13" xfId="20" xr:uid="{00000000-0005-0000-0000-000007000000}"/>
    <cellStyle name="Normal 14" xfId="22" xr:uid="{00000000-0005-0000-0000-000008000000}"/>
    <cellStyle name="Normal 15" xfId="23" xr:uid="{00000000-0005-0000-0000-000009000000}"/>
    <cellStyle name="Normal 16" xfId="26" xr:uid="{00000000-0005-0000-0000-00000A000000}"/>
    <cellStyle name="Normal 17" xfId="28" xr:uid="{00000000-0005-0000-0000-00000B000000}"/>
    <cellStyle name="Normal 18" xfId="30" xr:uid="{00000000-0005-0000-0000-00000C000000}"/>
    <cellStyle name="Normal 19" xfId="32" xr:uid="{00000000-0005-0000-0000-00000D000000}"/>
    <cellStyle name="Normal 2" xfId="1" xr:uid="{00000000-0005-0000-0000-00000E000000}"/>
    <cellStyle name="Normal 2 10" xfId="17" xr:uid="{00000000-0005-0000-0000-00000F000000}"/>
    <cellStyle name="Normal 2 11" xfId="19" xr:uid="{00000000-0005-0000-0000-000010000000}"/>
    <cellStyle name="Normal 2 12" xfId="21" xr:uid="{00000000-0005-0000-0000-000011000000}"/>
    <cellStyle name="Normal 2 13" xfId="24" xr:uid="{00000000-0005-0000-0000-000012000000}"/>
    <cellStyle name="Normal 2 14" xfId="25" xr:uid="{00000000-0005-0000-0000-000013000000}"/>
    <cellStyle name="Normal 2 15" xfId="27" xr:uid="{00000000-0005-0000-0000-000014000000}"/>
    <cellStyle name="Normal 2 16" xfId="29" xr:uid="{00000000-0005-0000-0000-000015000000}"/>
    <cellStyle name="Normal 2 17" xfId="31" xr:uid="{00000000-0005-0000-0000-000016000000}"/>
    <cellStyle name="Normal 2 18" xfId="33" xr:uid="{00000000-0005-0000-0000-000017000000}"/>
    <cellStyle name="Normal 2 19" xfId="35" xr:uid="{00000000-0005-0000-0000-000018000000}"/>
    <cellStyle name="Normal 2 2" xfId="3" xr:uid="{00000000-0005-0000-0000-000019000000}"/>
    <cellStyle name="Normal 2 20" xfId="37" xr:uid="{00000000-0005-0000-0000-00001A000000}"/>
    <cellStyle name="Normal 2 21" xfId="38" xr:uid="{00000000-0005-0000-0000-00001B000000}"/>
    <cellStyle name="Normal 2 22" xfId="40" xr:uid="{00000000-0005-0000-0000-00001C000000}"/>
    <cellStyle name="Normal 2 23" xfId="43" xr:uid="{00000000-0005-0000-0000-00001D000000}"/>
    <cellStyle name="Normal 2 24" xfId="44" xr:uid="{00000000-0005-0000-0000-00001E000000}"/>
    <cellStyle name="Normal 2 25" xfId="46" xr:uid="{00000000-0005-0000-0000-00001F000000}"/>
    <cellStyle name="Normal 2 26" xfId="48" xr:uid="{00000000-0005-0000-0000-000020000000}"/>
    <cellStyle name="Normal 2 27" xfId="50" xr:uid="{00000000-0005-0000-0000-000021000000}"/>
    <cellStyle name="Normal 2 28" xfId="52" xr:uid="{00000000-0005-0000-0000-000022000000}"/>
    <cellStyle name="Normal 2 29" xfId="54" xr:uid="{00000000-0005-0000-0000-000023000000}"/>
    <cellStyle name="Normal 2 3" xfId="6" xr:uid="{00000000-0005-0000-0000-000024000000}"/>
    <cellStyle name="Normal 2 30" xfId="56" xr:uid="{00000000-0005-0000-0000-000025000000}"/>
    <cellStyle name="Normal 2 4" xfId="7" xr:uid="{00000000-0005-0000-0000-000026000000}"/>
    <cellStyle name="Normal 2 5" xfId="8" xr:uid="{00000000-0005-0000-0000-000027000000}"/>
    <cellStyle name="Normal 2 6" xfId="11" xr:uid="{00000000-0005-0000-0000-000028000000}"/>
    <cellStyle name="Normal 2 7" xfId="12" xr:uid="{00000000-0005-0000-0000-000029000000}"/>
    <cellStyle name="Normal 2 8" xfId="14" xr:uid="{00000000-0005-0000-0000-00002A000000}"/>
    <cellStyle name="Normal 2 9" xfId="16" xr:uid="{00000000-0005-0000-0000-00002B000000}"/>
    <cellStyle name="Normal 20" xfId="34" xr:uid="{00000000-0005-0000-0000-00002C000000}"/>
    <cellStyle name="Normal 22" xfId="36" xr:uid="{00000000-0005-0000-0000-00002D000000}"/>
    <cellStyle name="Normal 23" xfId="39" xr:uid="{00000000-0005-0000-0000-00002E000000}"/>
    <cellStyle name="Normal 24" xfId="41" xr:uid="{00000000-0005-0000-0000-00002F000000}"/>
    <cellStyle name="Normal 25" xfId="42" xr:uid="{00000000-0005-0000-0000-000030000000}"/>
    <cellStyle name="Normal 26" xfId="45" xr:uid="{00000000-0005-0000-0000-000031000000}"/>
    <cellStyle name="Normal 27" xfId="47" xr:uid="{00000000-0005-0000-0000-000032000000}"/>
    <cellStyle name="Normal 28" xfId="49" xr:uid="{00000000-0005-0000-0000-000033000000}"/>
    <cellStyle name="Normal 29" xfId="51" xr:uid="{00000000-0005-0000-0000-000034000000}"/>
    <cellStyle name="Normal 3" xfId="2" xr:uid="{00000000-0005-0000-0000-000035000000}"/>
    <cellStyle name="Normal 30" xfId="53" xr:uid="{00000000-0005-0000-0000-000036000000}"/>
    <cellStyle name="Normal 31" xfId="55" xr:uid="{00000000-0005-0000-0000-000037000000}"/>
    <cellStyle name="Normal 4" xfId="4" xr:uid="{00000000-0005-0000-0000-000038000000}"/>
    <cellStyle name="Normal 5" xfId="5" xr:uid="{00000000-0005-0000-0000-000039000000}"/>
    <cellStyle name="Normal 7" xfId="9" xr:uid="{00000000-0005-0000-0000-00003A000000}"/>
    <cellStyle name="Normal 8" xfId="10" xr:uid="{00000000-0005-0000-0000-00003B000000}"/>
  </cellStyles>
  <dxfs count="10">
    <dxf>
      <fill>
        <patternFill>
          <bgColor theme="6" tint="0.39994506668294322"/>
        </patternFill>
      </fill>
    </dxf>
    <dxf>
      <fill>
        <patternFill>
          <bgColor rgb="FF00B0F0"/>
        </patternFill>
      </fill>
    </dxf>
    <dxf>
      <fill>
        <patternFill>
          <bgColor rgb="FFFFFF66"/>
        </patternFill>
      </fill>
    </dxf>
    <dxf>
      <font>
        <condense val="0"/>
        <extend val="0"/>
        <color rgb="FF9C0006"/>
      </font>
    </dxf>
    <dxf>
      <font>
        <color auto="1"/>
      </font>
      <fill>
        <patternFill>
          <bgColor rgb="FFFF0000"/>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9" tint="0.59996337778862885"/>
        </patternFill>
      </fill>
    </dxf>
    <dxf>
      <fill>
        <patternFill>
          <bgColor theme="9" tint="0.7999816888943144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runagrwl/Documents/IRF-Trsudted%20Documents/Trust%20151A-CB%20Audit%20Scoring_Retailers.New%2018.7.26.xlsx" TargetMode="External"/><Relationship Id="rId2" Type="http://schemas.openxmlformats.org/officeDocument/2006/relationships/externalLinkPath" Target="/Users/arunagrwl/Documents/IRF-Trsudted%20Documents/Trust%20151A-CB%20Audit%20Scoring_Retailers.New%2018.7.26.xlsx" TargetMode="External"/><Relationship Id="rId1" Type="http://schemas.openxmlformats.org/officeDocument/2006/relationships/externalLinkPath" Target="/Users/arunagrwl/Documents/IRF-Trsudted%20Documents/Trust%20151A-CB%20Audit%20Scoring_Retailers.New%2018.7.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udit Scoring"/>
      <sheetName val="Final scores"/>
      <sheetName val="A. Regulatory compliance"/>
      <sheetName val="Annexure A"/>
      <sheetName val="B. P&amp;S 1. sustainability"/>
      <sheetName val="B. P&amp;S 2.HR Practices"/>
      <sheetName val="B. P&amp;S 3. Communication"/>
      <sheetName val="B. P&amp;S 4.Goods &amp; services"/>
      <sheetName val="B.P&amp;S 5.T&amp;C of sale"/>
      <sheetName val="B.P&amp;S 6.Trans &amp; Accounting"/>
      <sheetName val="B.P&amp;S 7. IT ecosystem"/>
      <sheetName val="C.1.Customer care "/>
      <sheetName val="C.2.Customer care"/>
      <sheetName val="C.3. Customer Care "/>
      <sheetName val="Sheet13"/>
    </sheetNames>
    <sheetDataSet>
      <sheetData sheetId="0"/>
      <sheetData sheetId="1"/>
      <sheetData sheetId="2"/>
      <sheetData sheetId="3"/>
      <sheetData sheetId="4"/>
      <sheetData sheetId="5"/>
      <sheetData sheetId="6"/>
      <sheetData sheetId="7"/>
      <sheetData sheetId="8"/>
      <sheetData sheetId="9"/>
      <sheetData sheetId="10">
        <row r="4">
          <cell r="T4">
            <v>0</v>
          </cell>
          <cell r="U4">
            <v>1</v>
          </cell>
          <cell r="V4">
            <v>2</v>
          </cell>
          <cell r="W4">
            <v>3</v>
          </cell>
          <cell r="X4">
            <v>4</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workbookViewId="0">
      <selection activeCell="E14" sqref="E14"/>
    </sheetView>
  </sheetViews>
  <sheetFormatPr baseColWidth="10" defaultColWidth="8.83203125" defaultRowHeight="15" x14ac:dyDescent="0.2"/>
  <cols>
    <col min="1" max="1" width="8.6640625" customWidth="1"/>
    <col min="2" max="2" width="18.5" customWidth="1"/>
    <col min="3" max="3" width="67.33203125" customWidth="1"/>
    <col min="4" max="4" width="4.5" customWidth="1"/>
    <col min="5" max="5" width="13.33203125" customWidth="1"/>
    <col min="6" max="6" width="63.5" customWidth="1"/>
    <col min="8" max="8" width="18.6640625" customWidth="1"/>
    <col min="9" max="9" width="33.6640625" bestFit="1" customWidth="1"/>
    <col min="254" max="254" width="14.5" customWidth="1"/>
    <col min="255" max="255" width="31.5" customWidth="1"/>
    <col min="256" max="256" width="2.5" customWidth="1"/>
    <col min="257" max="257" width="16.6640625" customWidth="1"/>
    <col min="258" max="258" width="17.33203125" customWidth="1"/>
    <col min="259" max="259" width="45.6640625" customWidth="1"/>
    <col min="510" max="510" width="14.5" customWidth="1"/>
    <col min="511" max="511" width="31.5" customWidth="1"/>
    <col min="512" max="512" width="2.5" customWidth="1"/>
    <col min="513" max="513" width="16.6640625" customWidth="1"/>
    <col min="514" max="514" width="17.33203125" customWidth="1"/>
    <col min="515" max="515" width="45.6640625" customWidth="1"/>
    <col min="766" max="766" width="14.5" customWidth="1"/>
    <col min="767" max="767" width="31.5" customWidth="1"/>
    <col min="768" max="768" width="2.5" customWidth="1"/>
    <col min="769" max="769" width="16.6640625" customWidth="1"/>
    <col min="770" max="770" width="17.33203125" customWidth="1"/>
    <col min="771" max="771" width="45.6640625" customWidth="1"/>
    <col min="1022" max="1022" width="14.5" customWidth="1"/>
    <col min="1023" max="1023" width="31.5" customWidth="1"/>
    <col min="1024" max="1024" width="2.5" customWidth="1"/>
    <col min="1025" max="1025" width="16.6640625" customWidth="1"/>
    <col min="1026" max="1026" width="17.33203125" customWidth="1"/>
    <col min="1027" max="1027" width="45.6640625" customWidth="1"/>
    <col min="1278" max="1278" width="14.5" customWidth="1"/>
    <col min="1279" max="1279" width="31.5" customWidth="1"/>
    <col min="1280" max="1280" width="2.5" customWidth="1"/>
    <col min="1281" max="1281" width="16.6640625" customWidth="1"/>
    <col min="1282" max="1282" width="17.33203125" customWidth="1"/>
    <col min="1283" max="1283" width="45.6640625" customWidth="1"/>
    <col min="1534" max="1534" width="14.5" customWidth="1"/>
    <col min="1535" max="1535" width="31.5" customWidth="1"/>
    <col min="1536" max="1536" width="2.5" customWidth="1"/>
    <col min="1537" max="1537" width="16.6640625" customWidth="1"/>
    <col min="1538" max="1538" width="17.33203125" customWidth="1"/>
    <col min="1539" max="1539" width="45.6640625" customWidth="1"/>
    <col min="1790" max="1790" width="14.5" customWidth="1"/>
    <col min="1791" max="1791" width="31.5" customWidth="1"/>
    <col min="1792" max="1792" width="2.5" customWidth="1"/>
    <col min="1793" max="1793" width="16.6640625" customWidth="1"/>
    <col min="1794" max="1794" width="17.33203125" customWidth="1"/>
    <col min="1795" max="1795" width="45.6640625" customWidth="1"/>
    <col min="2046" max="2046" width="14.5" customWidth="1"/>
    <col min="2047" max="2047" width="31.5" customWidth="1"/>
    <col min="2048" max="2048" width="2.5" customWidth="1"/>
    <col min="2049" max="2049" width="16.6640625" customWidth="1"/>
    <col min="2050" max="2050" width="17.33203125" customWidth="1"/>
    <col min="2051" max="2051" width="45.6640625" customWidth="1"/>
    <col min="2302" max="2302" width="14.5" customWidth="1"/>
    <col min="2303" max="2303" width="31.5" customWidth="1"/>
    <col min="2304" max="2304" width="2.5" customWidth="1"/>
    <col min="2305" max="2305" width="16.6640625" customWidth="1"/>
    <col min="2306" max="2306" width="17.33203125" customWidth="1"/>
    <col min="2307" max="2307" width="45.6640625" customWidth="1"/>
    <col min="2558" max="2558" width="14.5" customWidth="1"/>
    <col min="2559" max="2559" width="31.5" customWidth="1"/>
    <col min="2560" max="2560" width="2.5" customWidth="1"/>
    <col min="2561" max="2561" width="16.6640625" customWidth="1"/>
    <col min="2562" max="2562" width="17.33203125" customWidth="1"/>
    <col min="2563" max="2563" width="45.6640625" customWidth="1"/>
    <col min="2814" max="2814" width="14.5" customWidth="1"/>
    <col min="2815" max="2815" width="31.5" customWidth="1"/>
    <col min="2816" max="2816" width="2.5" customWidth="1"/>
    <col min="2817" max="2817" width="16.6640625" customWidth="1"/>
    <col min="2818" max="2818" width="17.33203125" customWidth="1"/>
    <col min="2819" max="2819" width="45.6640625" customWidth="1"/>
    <col min="3070" max="3070" width="14.5" customWidth="1"/>
    <col min="3071" max="3071" width="31.5" customWidth="1"/>
    <col min="3072" max="3072" width="2.5" customWidth="1"/>
    <col min="3073" max="3073" width="16.6640625" customWidth="1"/>
    <col min="3074" max="3074" width="17.33203125" customWidth="1"/>
    <col min="3075" max="3075" width="45.6640625" customWidth="1"/>
    <col min="3326" max="3326" width="14.5" customWidth="1"/>
    <col min="3327" max="3327" width="31.5" customWidth="1"/>
    <col min="3328" max="3328" width="2.5" customWidth="1"/>
    <col min="3329" max="3329" width="16.6640625" customWidth="1"/>
    <col min="3330" max="3330" width="17.33203125" customWidth="1"/>
    <col min="3331" max="3331" width="45.6640625" customWidth="1"/>
    <col min="3582" max="3582" width="14.5" customWidth="1"/>
    <col min="3583" max="3583" width="31.5" customWidth="1"/>
    <col min="3584" max="3584" width="2.5" customWidth="1"/>
    <col min="3585" max="3585" width="16.6640625" customWidth="1"/>
    <col min="3586" max="3586" width="17.33203125" customWidth="1"/>
    <col min="3587" max="3587" width="45.6640625" customWidth="1"/>
    <col min="3838" max="3838" width="14.5" customWidth="1"/>
    <col min="3839" max="3839" width="31.5" customWidth="1"/>
    <col min="3840" max="3840" width="2.5" customWidth="1"/>
    <col min="3841" max="3841" width="16.6640625" customWidth="1"/>
    <col min="3842" max="3842" width="17.33203125" customWidth="1"/>
    <col min="3843" max="3843" width="45.6640625" customWidth="1"/>
    <col min="4094" max="4094" width="14.5" customWidth="1"/>
    <col min="4095" max="4095" width="31.5" customWidth="1"/>
    <col min="4096" max="4096" width="2.5" customWidth="1"/>
    <col min="4097" max="4097" width="16.6640625" customWidth="1"/>
    <col min="4098" max="4098" width="17.33203125" customWidth="1"/>
    <col min="4099" max="4099" width="45.6640625" customWidth="1"/>
    <col min="4350" max="4350" width="14.5" customWidth="1"/>
    <col min="4351" max="4351" width="31.5" customWidth="1"/>
    <col min="4352" max="4352" width="2.5" customWidth="1"/>
    <col min="4353" max="4353" width="16.6640625" customWidth="1"/>
    <col min="4354" max="4354" width="17.33203125" customWidth="1"/>
    <col min="4355" max="4355" width="45.6640625" customWidth="1"/>
    <col min="4606" max="4606" width="14.5" customWidth="1"/>
    <col min="4607" max="4607" width="31.5" customWidth="1"/>
    <col min="4608" max="4608" width="2.5" customWidth="1"/>
    <col min="4609" max="4609" width="16.6640625" customWidth="1"/>
    <col min="4610" max="4610" width="17.33203125" customWidth="1"/>
    <col min="4611" max="4611" width="45.6640625" customWidth="1"/>
    <col min="4862" max="4862" width="14.5" customWidth="1"/>
    <col min="4863" max="4863" width="31.5" customWidth="1"/>
    <col min="4864" max="4864" width="2.5" customWidth="1"/>
    <col min="4865" max="4865" width="16.6640625" customWidth="1"/>
    <col min="4866" max="4866" width="17.33203125" customWidth="1"/>
    <col min="4867" max="4867" width="45.6640625" customWidth="1"/>
    <col min="5118" max="5118" width="14.5" customWidth="1"/>
    <col min="5119" max="5119" width="31.5" customWidth="1"/>
    <col min="5120" max="5120" width="2.5" customWidth="1"/>
    <col min="5121" max="5121" width="16.6640625" customWidth="1"/>
    <col min="5122" max="5122" width="17.33203125" customWidth="1"/>
    <col min="5123" max="5123" width="45.6640625" customWidth="1"/>
    <col min="5374" max="5374" width="14.5" customWidth="1"/>
    <col min="5375" max="5375" width="31.5" customWidth="1"/>
    <col min="5376" max="5376" width="2.5" customWidth="1"/>
    <col min="5377" max="5377" width="16.6640625" customWidth="1"/>
    <col min="5378" max="5378" width="17.33203125" customWidth="1"/>
    <col min="5379" max="5379" width="45.6640625" customWidth="1"/>
    <col min="5630" max="5630" width="14.5" customWidth="1"/>
    <col min="5631" max="5631" width="31.5" customWidth="1"/>
    <col min="5632" max="5632" width="2.5" customWidth="1"/>
    <col min="5633" max="5633" width="16.6640625" customWidth="1"/>
    <col min="5634" max="5634" width="17.33203125" customWidth="1"/>
    <col min="5635" max="5635" width="45.6640625" customWidth="1"/>
    <col min="5886" max="5886" width="14.5" customWidth="1"/>
    <col min="5887" max="5887" width="31.5" customWidth="1"/>
    <col min="5888" max="5888" width="2.5" customWidth="1"/>
    <col min="5889" max="5889" width="16.6640625" customWidth="1"/>
    <col min="5890" max="5890" width="17.33203125" customWidth="1"/>
    <col min="5891" max="5891" width="45.6640625" customWidth="1"/>
    <col min="6142" max="6142" width="14.5" customWidth="1"/>
    <col min="6143" max="6143" width="31.5" customWidth="1"/>
    <col min="6144" max="6144" width="2.5" customWidth="1"/>
    <col min="6145" max="6145" width="16.6640625" customWidth="1"/>
    <col min="6146" max="6146" width="17.33203125" customWidth="1"/>
    <col min="6147" max="6147" width="45.6640625" customWidth="1"/>
    <col min="6398" max="6398" width="14.5" customWidth="1"/>
    <col min="6399" max="6399" width="31.5" customWidth="1"/>
    <col min="6400" max="6400" width="2.5" customWidth="1"/>
    <col min="6401" max="6401" width="16.6640625" customWidth="1"/>
    <col min="6402" max="6402" width="17.33203125" customWidth="1"/>
    <col min="6403" max="6403" width="45.6640625" customWidth="1"/>
    <col min="6654" max="6654" width="14.5" customWidth="1"/>
    <col min="6655" max="6655" width="31.5" customWidth="1"/>
    <col min="6656" max="6656" width="2.5" customWidth="1"/>
    <col min="6657" max="6657" width="16.6640625" customWidth="1"/>
    <col min="6658" max="6658" width="17.33203125" customWidth="1"/>
    <col min="6659" max="6659" width="45.6640625" customWidth="1"/>
    <col min="6910" max="6910" width="14.5" customWidth="1"/>
    <col min="6911" max="6911" width="31.5" customWidth="1"/>
    <col min="6912" max="6912" width="2.5" customWidth="1"/>
    <col min="6913" max="6913" width="16.6640625" customWidth="1"/>
    <col min="6914" max="6914" width="17.33203125" customWidth="1"/>
    <col min="6915" max="6915" width="45.6640625" customWidth="1"/>
    <col min="7166" max="7166" width="14.5" customWidth="1"/>
    <col min="7167" max="7167" width="31.5" customWidth="1"/>
    <col min="7168" max="7168" width="2.5" customWidth="1"/>
    <col min="7169" max="7169" width="16.6640625" customWidth="1"/>
    <col min="7170" max="7170" width="17.33203125" customWidth="1"/>
    <col min="7171" max="7171" width="45.6640625" customWidth="1"/>
    <col min="7422" max="7422" width="14.5" customWidth="1"/>
    <col min="7423" max="7423" width="31.5" customWidth="1"/>
    <col min="7424" max="7424" width="2.5" customWidth="1"/>
    <col min="7425" max="7425" width="16.6640625" customWidth="1"/>
    <col min="7426" max="7426" width="17.33203125" customWidth="1"/>
    <col min="7427" max="7427" width="45.6640625" customWidth="1"/>
    <col min="7678" max="7678" width="14.5" customWidth="1"/>
    <col min="7679" max="7679" width="31.5" customWidth="1"/>
    <col min="7680" max="7680" width="2.5" customWidth="1"/>
    <col min="7681" max="7681" width="16.6640625" customWidth="1"/>
    <col min="7682" max="7682" width="17.33203125" customWidth="1"/>
    <col min="7683" max="7683" width="45.6640625" customWidth="1"/>
    <col min="7934" max="7934" width="14.5" customWidth="1"/>
    <col min="7935" max="7935" width="31.5" customWidth="1"/>
    <col min="7936" max="7936" width="2.5" customWidth="1"/>
    <col min="7937" max="7937" width="16.6640625" customWidth="1"/>
    <col min="7938" max="7938" width="17.33203125" customWidth="1"/>
    <col min="7939" max="7939" width="45.6640625" customWidth="1"/>
    <col min="8190" max="8190" width="14.5" customWidth="1"/>
    <col min="8191" max="8191" width="31.5" customWidth="1"/>
    <col min="8192" max="8192" width="2.5" customWidth="1"/>
    <col min="8193" max="8193" width="16.6640625" customWidth="1"/>
    <col min="8194" max="8194" width="17.33203125" customWidth="1"/>
    <col min="8195" max="8195" width="45.6640625" customWidth="1"/>
    <col min="8446" max="8446" width="14.5" customWidth="1"/>
    <col min="8447" max="8447" width="31.5" customWidth="1"/>
    <col min="8448" max="8448" width="2.5" customWidth="1"/>
    <col min="8449" max="8449" width="16.6640625" customWidth="1"/>
    <col min="8450" max="8450" width="17.33203125" customWidth="1"/>
    <col min="8451" max="8451" width="45.6640625" customWidth="1"/>
    <col min="8702" max="8702" width="14.5" customWidth="1"/>
    <col min="8703" max="8703" width="31.5" customWidth="1"/>
    <col min="8704" max="8704" width="2.5" customWidth="1"/>
    <col min="8705" max="8705" width="16.6640625" customWidth="1"/>
    <col min="8706" max="8706" width="17.33203125" customWidth="1"/>
    <col min="8707" max="8707" width="45.6640625" customWidth="1"/>
    <col min="8958" max="8958" width="14.5" customWidth="1"/>
    <col min="8959" max="8959" width="31.5" customWidth="1"/>
    <col min="8960" max="8960" width="2.5" customWidth="1"/>
    <col min="8961" max="8961" width="16.6640625" customWidth="1"/>
    <col min="8962" max="8962" width="17.33203125" customWidth="1"/>
    <col min="8963" max="8963" width="45.6640625" customWidth="1"/>
    <col min="9214" max="9214" width="14.5" customWidth="1"/>
    <col min="9215" max="9215" width="31.5" customWidth="1"/>
    <col min="9216" max="9216" width="2.5" customWidth="1"/>
    <col min="9217" max="9217" width="16.6640625" customWidth="1"/>
    <col min="9218" max="9218" width="17.33203125" customWidth="1"/>
    <col min="9219" max="9219" width="45.6640625" customWidth="1"/>
    <col min="9470" max="9470" width="14.5" customWidth="1"/>
    <col min="9471" max="9471" width="31.5" customWidth="1"/>
    <col min="9472" max="9472" width="2.5" customWidth="1"/>
    <col min="9473" max="9473" width="16.6640625" customWidth="1"/>
    <col min="9474" max="9474" width="17.33203125" customWidth="1"/>
    <col min="9475" max="9475" width="45.6640625" customWidth="1"/>
    <col min="9726" max="9726" width="14.5" customWidth="1"/>
    <col min="9727" max="9727" width="31.5" customWidth="1"/>
    <col min="9728" max="9728" width="2.5" customWidth="1"/>
    <col min="9729" max="9729" width="16.6640625" customWidth="1"/>
    <col min="9730" max="9730" width="17.33203125" customWidth="1"/>
    <col min="9731" max="9731" width="45.6640625" customWidth="1"/>
    <col min="9982" max="9982" width="14.5" customWidth="1"/>
    <col min="9983" max="9983" width="31.5" customWidth="1"/>
    <col min="9984" max="9984" width="2.5" customWidth="1"/>
    <col min="9985" max="9985" width="16.6640625" customWidth="1"/>
    <col min="9986" max="9986" width="17.33203125" customWidth="1"/>
    <col min="9987" max="9987" width="45.6640625" customWidth="1"/>
    <col min="10238" max="10238" width="14.5" customWidth="1"/>
    <col min="10239" max="10239" width="31.5" customWidth="1"/>
    <col min="10240" max="10240" width="2.5" customWidth="1"/>
    <col min="10241" max="10241" width="16.6640625" customWidth="1"/>
    <col min="10242" max="10242" width="17.33203125" customWidth="1"/>
    <col min="10243" max="10243" width="45.6640625" customWidth="1"/>
    <col min="10494" max="10494" width="14.5" customWidth="1"/>
    <col min="10495" max="10495" width="31.5" customWidth="1"/>
    <col min="10496" max="10496" width="2.5" customWidth="1"/>
    <col min="10497" max="10497" width="16.6640625" customWidth="1"/>
    <col min="10498" max="10498" width="17.33203125" customWidth="1"/>
    <col min="10499" max="10499" width="45.6640625" customWidth="1"/>
    <col min="10750" max="10750" width="14.5" customWidth="1"/>
    <col min="10751" max="10751" width="31.5" customWidth="1"/>
    <col min="10752" max="10752" width="2.5" customWidth="1"/>
    <col min="10753" max="10753" width="16.6640625" customWidth="1"/>
    <col min="10754" max="10754" width="17.33203125" customWidth="1"/>
    <col min="10755" max="10755" width="45.6640625" customWidth="1"/>
    <col min="11006" max="11006" width="14.5" customWidth="1"/>
    <col min="11007" max="11007" width="31.5" customWidth="1"/>
    <col min="11008" max="11008" width="2.5" customWidth="1"/>
    <col min="11009" max="11009" width="16.6640625" customWidth="1"/>
    <col min="11010" max="11010" width="17.33203125" customWidth="1"/>
    <col min="11011" max="11011" width="45.6640625" customWidth="1"/>
    <col min="11262" max="11262" width="14.5" customWidth="1"/>
    <col min="11263" max="11263" width="31.5" customWidth="1"/>
    <col min="11264" max="11264" width="2.5" customWidth="1"/>
    <col min="11265" max="11265" width="16.6640625" customWidth="1"/>
    <col min="11266" max="11266" width="17.33203125" customWidth="1"/>
    <col min="11267" max="11267" width="45.6640625" customWidth="1"/>
    <col min="11518" max="11518" width="14.5" customWidth="1"/>
    <col min="11519" max="11519" width="31.5" customWidth="1"/>
    <col min="11520" max="11520" width="2.5" customWidth="1"/>
    <col min="11521" max="11521" width="16.6640625" customWidth="1"/>
    <col min="11522" max="11522" width="17.33203125" customWidth="1"/>
    <col min="11523" max="11523" width="45.6640625" customWidth="1"/>
    <col min="11774" max="11774" width="14.5" customWidth="1"/>
    <col min="11775" max="11775" width="31.5" customWidth="1"/>
    <col min="11776" max="11776" width="2.5" customWidth="1"/>
    <col min="11777" max="11777" width="16.6640625" customWidth="1"/>
    <col min="11778" max="11778" width="17.33203125" customWidth="1"/>
    <col min="11779" max="11779" width="45.6640625" customWidth="1"/>
    <col min="12030" max="12030" width="14.5" customWidth="1"/>
    <col min="12031" max="12031" width="31.5" customWidth="1"/>
    <col min="12032" max="12032" width="2.5" customWidth="1"/>
    <col min="12033" max="12033" width="16.6640625" customWidth="1"/>
    <col min="12034" max="12034" width="17.33203125" customWidth="1"/>
    <col min="12035" max="12035" width="45.6640625" customWidth="1"/>
    <col min="12286" max="12286" width="14.5" customWidth="1"/>
    <col min="12287" max="12287" width="31.5" customWidth="1"/>
    <col min="12288" max="12288" width="2.5" customWidth="1"/>
    <col min="12289" max="12289" width="16.6640625" customWidth="1"/>
    <col min="12290" max="12290" width="17.33203125" customWidth="1"/>
    <col min="12291" max="12291" width="45.6640625" customWidth="1"/>
    <col min="12542" max="12542" width="14.5" customWidth="1"/>
    <col min="12543" max="12543" width="31.5" customWidth="1"/>
    <col min="12544" max="12544" width="2.5" customWidth="1"/>
    <col min="12545" max="12545" width="16.6640625" customWidth="1"/>
    <col min="12546" max="12546" width="17.33203125" customWidth="1"/>
    <col min="12547" max="12547" width="45.6640625" customWidth="1"/>
    <col min="12798" max="12798" width="14.5" customWidth="1"/>
    <col min="12799" max="12799" width="31.5" customWidth="1"/>
    <col min="12800" max="12800" width="2.5" customWidth="1"/>
    <col min="12801" max="12801" width="16.6640625" customWidth="1"/>
    <col min="12802" max="12802" width="17.33203125" customWidth="1"/>
    <col min="12803" max="12803" width="45.6640625" customWidth="1"/>
    <col min="13054" max="13054" width="14.5" customWidth="1"/>
    <col min="13055" max="13055" width="31.5" customWidth="1"/>
    <col min="13056" max="13056" width="2.5" customWidth="1"/>
    <col min="13057" max="13057" width="16.6640625" customWidth="1"/>
    <col min="13058" max="13058" width="17.33203125" customWidth="1"/>
    <col min="13059" max="13059" width="45.6640625" customWidth="1"/>
    <col min="13310" max="13310" width="14.5" customWidth="1"/>
    <col min="13311" max="13311" width="31.5" customWidth="1"/>
    <col min="13312" max="13312" width="2.5" customWidth="1"/>
    <col min="13313" max="13313" width="16.6640625" customWidth="1"/>
    <col min="13314" max="13314" width="17.33203125" customWidth="1"/>
    <col min="13315" max="13315" width="45.6640625" customWidth="1"/>
    <col min="13566" max="13566" width="14.5" customWidth="1"/>
    <col min="13567" max="13567" width="31.5" customWidth="1"/>
    <col min="13568" max="13568" width="2.5" customWidth="1"/>
    <col min="13569" max="13569" width="16.6640625" customWidth="1"/>
    <col min="13570" max="13570" width="17.33203125" customWidth="1"/>
    <col min="13571" max="13571" width="45.6640625" customWidth="1"/>
    <col min="13822" max="13822" width="14.5" customWidth="1"/>
    <col min="13823" max="13823" width="31.5" customWidth="1"/>
    <col min="13824" max="13824" width="2.5" customWidth="1"/>
    <col min="13825" max="13825" width="16.6640625" customWidth="1"/>
    <col min="13826" max="13826" width="17.33203125" customWidth="1"/>
    <col min="13827" max="13827" width="45.6640625" customWidth="1"/>
    <col min="14078" max="14078" width="14.5" customWidth="1"/>
    <col min="14079" max="14079" width="31.5" customWidth="1"/>
    <col min="14080" max="14080" width="2.5" customWidth="1"/>
    <col min="14081" max="14081" width="16.6640625" customWidth="1"/>
    <col min="14082" max="14082" width="17.33203125" customWidth="1"/>
    <col min="14083" max="14083" width="45.6640625" customWidth="1"/>
    <col min="14334" max="14334" width="14.5" customWidth="1"/>
    <col min="14335" max="14335" width="31.5" customWidth="1"/>
    <col min="14336" max="14336" width="2.5" customWidth="1"/>
    <col min="14337" max="14337" width="16.6640625" customWidth="1"/>
    <col min="14338" max="14338" width="17.33203125" customWidth="1"/>
    <col min="14339" max="14339" width="45.6640625" customWidth="1"/>
    <col min="14590" max="14590" width="14.5" customWidth="1"/>
    <col min="14591" max="14591" width="31.5" customWidth="1"/>
    <col min="14592" max="14592" width="2.5" customWidth="1"/>
    <col min="14593" max="14593" width="16.6640625" customWidth="1"/>
    <col min="14594" max="14594" width="17.33203125" customWidth="1"/>
    <col min="14595" max="14595" width="45.6640625" customWidth="1"/>
    <col min="14846" max="14846" width="14.5" customWidth="1"/>
    <col min="14847" max="14847" width="31.5" customWidth="1"/>
    <col min="14848" max="14848" width="2.5" customWidth="1"/>
    <col min="14849" max="14849" width="16.6640625" customWidth="1"/>
    <col min="14850" max="14850" width="17.33203125" customWidth="1"/>
    <col min="14851" max="14851" width="45.6640625" customWidth="1"/>
    <col min="15102" max="15102" width="14.5" customWidth="1"/>
    <col min="15103" max="15103" width="31.5" customWidth="1"/>
    <col min="15104" max="15104" width="2.5" customWidth="1"/>
    <col min="15105" max="15105" width="16.6640625" customWidth="1"/>
    <col min="15106" max="15106" width="17.33203125" customWidth="1"/>
    <col min="15107" max="15107" width="45.6640625" customWidth="1"/>
    <col min="15358" max="15358" width="14.5" customWidth="1"/>
    <col min="15359" max="15359" width="31.5" customWidth="1"/>
    <col min="15360" max="15360" width="2.5" customWidth="1"/>
    <col min="15361" max="15361" width="16.6640625" customWidth="1"/>
    <col min="15362" max="15362" width="17.33203125" customWidth="1"/>
    <col min="15363" max="15363" width="45.6640625" customWidth="1"/>
    <col min="15614" max="15614" width="14.5" customWidth="1"/>
    <col min="15615" max="15615" width="31.5" customWidth="1"/>
    <col min="15616" max="15616" width="2.5" customWidth="1"/>
    <col min="15617" max="15617" width="16.6640625" customWidth="1"/>
    <col min="15618" max="15618" width="17.33203125" customWidth="1"/>
    <col min="15619" max="15619" width="45.6640625" customWidth="1"/>
    <col min="15870" max="15870" width="14.5" customWidth="1"/>
    <col min="15871" max="15871" width="31.5" customWidth="1"/>
    <col min="15872" max="15872" width="2.5" customWidth="1"/>
    <col min="15873" max="15873" width="16.6640625" customWidth="1"/>
    <col min="15874" max="15874" width="17.33203125" customWidth="1"/>
    <col min="15875" max="15875" width="45.6640625" customWidth="1"/>
    <col min="16126" max="16126" width="14.5" customWidth="1"/>
    <col min="16127" max="16127" width="31.5" customWidth="1"/>
    <col min="16128" max="16128" width="2.5" customWidth="1"/>
    <col min="16129" max="16129" width="16.6640625" customWidth="1"/>
    <col min="16130" max="16130" width="17.33203125" customWidth="1"/>
    <col min="16131" max="16131" width="45.6640625" customWidth="1"/>
  </cols>
  <sheetData>
    <row r="1" spans="1:6" x14ac:dyDescent="0.2">
      <c r="B1" s="2"/>
      <c r="C1" s="2"/>
    </row>
    <row r="2" spans="1:6" ht="16" thickBot="1" x14ac:dyDescent="0.25">
      <c r="A2" s="49" t="s">
        <v>568</v>
      </c>
    </row>
    <row r="3" spans="1:6" ht="29" thickBot="1" x14ac:dyDescent="0.25">
      <c r="A3" s="3" t="s">
        <v>569</v>
      </c>
      <c r="B3" s="4"/>
      <c r="C3" s="4"/>
      <c r="E3" s="5" t="s">
        <v>570</v>
      </c>
      <c r="F3" s="6" t="s">
        <v>571</v>
      </c>
    </row>
    <row r="4" spans="1:6" ht="18.75" customHeight="1" x14ac:dyDescent="0.2">
      <c r="A4" s="7" t="s">
        <v>572</v>
      </c>
      <c r="B4" s="8" t="s">
        <v>573</v>
      </c>
      <c r="C4" s="9" t="s">
        <v>574</v>
      </c>
      <c r="E4" s="10">
        <v>10</v>
      </c>
      <c r="F4" s="11" t="str">
        <f>'A. Regulatory compliance'!A4</f>
        <v>A. Regulatory Compliance (A.1 – A.4)</v>
      </c>
    </row>
    <row r="5" spans="1:6" ht="31.5" customHeight="1" x14ac:dyDescent="0.2">
      <c r="A5" s="12">
        <v>0</v>
      </c>
      <c r="B5" s="13" t="s">
        <v>575</v>
      </c>
      <c r="C5" s="14" t="s">
        <v>576</v>
      </c>
      <c r="E5" s="15">
        <v>2</v>
      </c>
      <c r="F5" s="16" t="str">
        <f>'B. P&amp;S 1. sustainability'!A4</f>
        <v>B. Practices and Systems – 1. Environment Sustainability (B1.1 – B1.3)</v>
      </c>
    </row>
    <row r="6" spans="1:6" ht="31.5" customHeight="1" x14ac:dyDescent="0.2">
      <c r="A6" s="12">
        <v>1</v>
      </c>
      <c r="B6" s="1" t="s">
        <v>577</v>
      </c>
      <c r="C6" s="14" t="s">
        <v>578</v>
      </c>
      <c r="E6" s="15">
        <v>5</v>
      </c>
      <c r="F6" s="16" t="str">
        <f>'B. P&amp;S 2.HR Practices'!A4</f>
        <v>B. Practices and Systems – 2. HR practices (B.2.1 – B.2.6)</v>
      </c>
    </row>
    <row r="7" spans="1:6" ht="59.25" customHeight="1" x14ac:dyDescent="0.2">
      <c r="A7" s="12">
        <v>2</v>
      </c>
      <c r="B7" s="1" t="s">
        <v>579</v>
      </c>
      <c r="C7" s="14" t="s">
        <v>580</v>
      </c>
      <c r="E7" s="15">
        <v>5</v>
      </c>
      <c r="F7" s="16" t="str">
        <f>'B. P&amp;S 3. Communication'!A4</f>
        <v>B. Practices and Systems – 3. Communication (B.3.1 – B.3.5)</v>
      </c>
    </row>
    <row r="8" spans="1:6" ht="47.25" customHeight="1" x14ac:dyDescent="0.2">
      <c r="A8" s="12">
        <v>3</v>
      </c>
      <c r="B8" s="13" t="s">
        <v>581</v>
      </c>
      <c r="C8" s="14" t="s">
        <v>582</v>
      </c>
      <c r="E8" s="15">
        <v>8</v>
      </c>
      <c r="F8" s="16" t="str">
        <f>'B. P&amp;S 4.Goods &amp; services'!A4</f>
        <v>B. Practices and Systems – 4. Goods and Services (B.4.1 – B.4.5)</v>
      </c>
    </row>
    <row r="9" spans="1:6" ht="44.25" customHeight="1" thickBot="1" x14ac:dyDescent="0.25">
      <c r="A9" s="17">
        <v>4</v>
      </c>
      <c r="B9" s="18" t="s">
        <v>583</v>
      </c>
      <c r="C9" s="19" t="s">
        <v>584</v>
      </c>
      <c r="E9" s="15">
        <v>8</v>
      </c>
      <c r="F9" s="16" t="str">
        <f>'B.P&amp;S 5.T&amp;C of sale'!A4</f>
        <v>B. Practices and Systems – 5. Terms and conditions of sale (B.5.1 – B.5.5)</v>
      </c>
    </row>
    <row r="10" spans="1:6" ht="16.5" customHeight="1" x14ac:dyDescent="0.2">
      <c r="C10" s="20"/>
      <c r="E10" s="15">
        <v>8</v>
      </c>
      <c r="F10" s="16" t="str">
        <f>'B.P&amp;S 6.Trans &amp; Accounting'!A4</f>
        <v>B. Practices and Systems – 6. Transactions and Accounting (B.6.1 - B.6.3)</v>
      </c>
    </row>
    <row r="11" spans="1:6" ht="18.75" customHeight="1" x14ac:dyDescent="0.2">
      <c r="C11" s="21"/>
      <c r="E11" s="15">
        <v>4</v>
      </c>
      <c r="F11" s="16" t="str">
        <f>'B.P&amp;S 7. IT ecosystem'!A4</f>
        <v>B. Practices and Systems – 7. IT Ecosystem (B.7.1 – B.7.5)</v>
      </c>
    </row>
    <row r="12" spans="1:6" ht="32" x14ac:dyDescent="0.2">
      <c r="E12" s="22">
        <v>20</v>
      </c>
      <c r="F12" s="23" t="str">
        <f>'C.1.Customer care '!A4</f>
        <v>C. Customer Care – 1. Customer Service, Feedback and Dispute Resolutions (C.1.1 - C.1.3)</v>
      </c>
    </row>
    <row r="13" spans="1:6" ht="16" x14ac:dyDescent="0.2">
      <c r="E13" s="22">
        <v>20</v>
      </c>
      <c r="F13" s="23" t="str">
        <f>'C.2.Customer care'!A4</f>
        <v>C. Customer Care – 2. Customer data, their safety &amp; privacy (C.2.1 – C.2.6)</v>
      </c>
    </row>
    <row r="14" spans="1:6" ht="16" x14ac:dyDescent="0.2">
      <c r="E14" s="444">
        <v>10</v>
      </c>
      <c r="F14" s="23" t="str">
        <f>'C.3. Customer Care '!A4</f>
        <v>C. Customer Care – 3. Loyalty &amp; Privilege Programs (C.3.1 – C.3.6)</v>
      </c>
    </row>
    <row r="15" spans="1:6" ht="16" thickBot="1" x14ac:dyDescent="0.25">
      <c r="E15" s="24">
        <f>SUM(E4:E14)</f>
        <v>100</v>
      </c>
      <c r="F15" s="25" t="s">
        <v>585</v>
      </c>
    </row>
    <row r="26" spans="2:4" x14ac:dyDescent="0.2">
      <c r="B26" s="4"/>
      <c r="C26" s="26"/>
    </row>
    <row r="27" spans="2:4" x14ac:dyDescent="0.2">
      <c r="B27" s="27"/>
      <c r="C27" s="27"/>
    </row>
    <row r="29" spans="2:4" x14ac:dyDescent="0.2">
      <c r="D29" s="2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5"/>
  <sheetViews>
    <sheetView zoomScale="70" zoomScaleNormal="70" workbookViewId="0">
      <pane xSplit="2" ySplit="4" topLeftCell="J6" activePane="bottomRight" state="frozen"/>
      <selection pane="topRight" activeCell="C1" sqref="C1"/>
      <selection pane="bottomLeft" activeCell="A5" sqref="A5"/>
      <selection pane="bottomRight" activeCell="T18" sqref="T18"/>
    </sheetView>
  </sheetViews>
  <sheetFormatPr baseColWidth="10" defaultColWidth="8.83203125" defaultRowHeight="15" x14ac:dyDescent="0.2"/>
  <cols>
    <col min="2" max="2" width="70.6640625" style="28" customWidth="1"/>
    <col min="3" max="17" width="8.83203125" customWidth="1"/>
    <col min="18" max="18" width="27.6640625" customWidth="1"/>
    <col min="19" max="19" width="14.83203125" customWidth="1"/>
    <col min="25" max="25" width="50.6640625" customWidth="1"/>
    <col min="26" max="26" width="14.5" customWidth="1"/>
    <col min="29" max="29" width="0" hidden="1" customWidth="1"/>
  </cols>
  <sheetData>
    <row r="1" spans="1:29" x14ac:dyDescent="0.2">
      <c r="A1" s="304" t="s">
        <v>597</v>
      </c>
      <c r="B1" s="305"/>
    </row>
    <row r="2" spans="1:29" x14ac:dyDescent="0.2">
      <c r="A2" s="306"/>
      <c r="B2" s="307"/>
      <c r="C2" s="55"/>
      <c r="D2" s="55"/>
      <c r="E2" s="55"/>
      <c r="F2" s="55"/>
      <c r="G2" s="55"/>
      <c r="H2" s="55"/>
      <c r="I2" s="55"/>
      <c r="J2" s="55"/>
      <c r="K2" s="55"/>
      <c r="L2" s="56" t="s">
        <v>24</v>
      </c>
      <c r="M2" s="55"/>
      <c r="N2" s="55"/>
      <c r="O2" s="55"/>
      <c r="P2" s="55"/>
      <c r="Q2" s="55"/>
    </row>
    <row r="3" spans="1:29" ht="42" x14ac:dyDescent="0.2">
      <c r="A3" s="308"/>
      <c r="B3" s="30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6.25" customHeight="1" x14ac:dyDescent="0.2">
      <c r="A4" s="310" t="s">
        <v>249</v>
      </c>
      <c r="B4" s="309"/>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'B.P&amp;S 5.T&amp;C of sale'!T4</f>
        <v>0</v>
      </c>
      <c r="U4" s="70">
        <f>'B.P&amp;S 5.T&amp;C of sale'!U4</f>
        <v>1</v>
      </c>
      <c r="V4" s="70">
        <f>'B.P&amp;S 5.T&amp;C of sale'!V4</f>
        <v>2</v>
      </c>
      <c r="W4" s="70">
        <f>'B.P&amp;S 5.T&amp;C of sale'!W4</f>
        <v>3</v>
      </c>
      <c r="X4" s="70">
        <f>'B.P&amp;S 5.T&amp;C of sale'!X4</f>
        <v>4</v>
      </c>
      <c r="Y4" s="71" t="s">
        <v>598</v>
      </c>
      <c r="Z4" s="72" t="s">
        <v>590</v>
      </c>
    </row>
    <row r="5" spans="1:29" ht="30" customHeight="1" x14ac:dyDescent="0.2">
      <c r="A5" s="311" t="s">
        <v>250</v>
      </c>
      <c r="B5" s="312" t="s">
        <v>251</v>
      </c>
      <c r="C5" s="313"/>
      <c r="D5" s="313"/>
      <c r="E5" s="313"/>
      <c r="F5" s="313"/>
      <c r="G5" s="313"/>
      <c r="H5" s="313"/>
      <c r="I5" s="313"/>
      <c r="J5" s="313"/>
      <c r="K5" s="313"/>
      <c r="L5" s="313"/>
      <c r="M5" s="313"/>
      <c r="N5" s="313"/>
      <c r="O5" s="313"/>
      <c r="P5" s="313"/>
      <c r="Q5" s="313"/>
      <c r="R5" s="480" t="s">
        <v>562</v>
      </c>
      <c r="S5" s="480" t="s">
        <v>547</v>
      </c>
      <c r="T5" s="83"/>
      <c r="U5" s="83"/>
      <c r="V5" s="83"/>
      <c r="W5" s="83"/>
      <c r="X5" s="83"/>
      <c r="Y5" s="182"/>
      <c r="Z5" s="119" t="str">
        <f>IF(AC5&gt;0,AVERAGE(Z6:Z10),"")</f>
        <v/>
      </c>
      <c r="AC5">
        <f>SUM(AC6:AC10)</f>
        <v>0</v>
      </c>
    </row>
    <row r="6" spans="1:29" ht="28" x14ac:dyDescent="0.2">
      <c r="A6" s="314" t="s">
        <v>4</v>
      </c>
      <c r="B6" s="315" t="s">
        <v>441</v>
      </c>
      <c r="C6" s="313"/>
      <c r="D6" s="313"/>
      <c r="E6" s="313"/>
      <c r="F6" s="313"/>
      <c r="G6" s="313"/>
      <c r="H6" s="313"/>
      <c r="I6" s="313"/>
      <c r="J6" s="313"/>
      <c r="K6" s="313"/>
      <c r="L6" s="313"/>
      <c r="M6" s="313"/>
      <c r="N6" s="313"/>
      <c r="O6" s="313"/>
      <c r="P6" s="313"/>
      <c r="Q6" s="313"/>
      <c r="R6" s="483"/>
      <c r="S6" s="483"/>
      <c r="T6" s="50"/>
      <c r="U6" s="50"/>
      <c r="V6" s="50"/>
      <c r="W6" s="50"/>
      <c r="X6" s="50"/>
      <c r="Y6" s="333"/>
      <c r="Z6" s="112" t="str">
        <f>IF(AC6&gt;0,SUM(T6:X6),"")</f>
        <v/>
      </c>
      <c r="AC6">
        <f>COUNT(T6:X6)</f>
        <v>0</v>
      </c>
    </row>
    <row r="7" spans="1:29" ht="28" x14ac:dyDescent="0.2">
      <c r="A7" s="314" t="s">
        <v>6</v>
      </c>
      <c r="B7" s="315" t="s">
        <v>252</v>
      </c>
      <c r="C7" s="313"/>
      <c r="D7" s="313"/>
      <c r="E7" s="313"/>
      <c r="F7" s="313"/>
      <c r="G7" s="313"/>
      <c r="H7" s="313"/>
      <c r="I7" s="313"/>
      <c r="J7" s="313"/>
      <c r="K7" s="313"/>
      <c r="L7" s="313"/>
      <c r="M7" s="313"/>
      <c r="N7" s="313"/>
      <c r="O7" s="313"/>
      <c r="P7" s="313"/>
      <c r="Q7" s="313"/>
      <c r="R7" s="483"/>
      <c r="S7" s="483"/>
      <c r="T7" s="50"/>
      <c r="U7" s="50"/>
      <c r="V7" s="50"/>
      <c r="W7" s="50"/>
      <c r="X7" s="50"/>
      <c r="Y7" s="333"/>
      <c r="Z7" s="112" t="str">
        <f>IF(AC7&gt;0,SUM(T7:X7),"")</f>
        <v/>
      </c>
      <c r="AC7">
        <f t="shared" ref="AC7:AC9" si="0">COUNT(T7:X7)</f>
        <v>0</v>
      </c>
    </row>
    <row r="8" spans="1:29" ht="28" x14ac:dyDescent="0.2">
      <c r="A8" s="314" t="s">
        <v>8</v>
      </c>
      <c r="B8" s="315" t="s">
        <v>506</v>
      </c>
      <c r="C8" s="313"/>
      <c r="D8" s="313"/>
      <c r="E8" s="313"/>
      <c r="F8" s="313"/>
      <c r="G8" s="313"/>
      <c r="H8" s="313"/>
      <c r="I8" s="313"/>
      <c r="J8" s="313"/>
      <c r="K8" s="313"/>
      <c r="L8" s="313"/>
      <c r="M8" s="313"/>
      <c r="N8" s="313"/>
      <c r="O8" s="313"/>
      <c r="P8" s="313"/>
      <c r="Q8" s="313"/>
      <c r="R8" s="483"/>
      <c r="S8" s="483"/>
      <c r="T8" s="50"/>
      <c r="U8" s="50"/>
      <c r="V8" s="50"/>
      <c r="W8" s="50"/>
      <c r="X8" s="50"/>
      <c r="Y8" s="333"/>
      <c r="Z8" s="112" t="str">
        <f>IF(AC8&gt;0,SUM(T8:X8),"")</f>
        <v/>
      </c>
      <c r="AC8">
        <f t="shared" si="0"/>
        <v>0</v>
      </c>
    </row>
    <row r="9" spans="1:29" x14ac:dyDescent="0.2">
      <c r="A9" s="314" t="s">
        <v>10</v>
      </c>
      <c r="B9" s="315" t="s">
        <v>253</v>
      </c>
      <c r="C9" s="313"/>
      <c r="D9" s="313"/>
      <c r="E9" s="313"/>
      <c r="F9" s="313"/>
      <c r="G9" s="313"/>
      <c r="H9" s="313"/>
      <c r="I9" s="313"/>
      <c r="J9" s="313"/>
      <c r="K9" s="313"/>
      <c r="L9" s="313"/>
      <c r="M9" s="313"/>
      <c r="N9" s="313"/>
      <c r="O9" s="313"/>
      <c r="P9" s="313"/>
      <c r="Q9" s="313"/>
      <c r="R9" s="483"/>
      <c r="S9" s="483"/>
      <c r="T9" s="50"/>
      <c r="U9" s="50"/>
      <c r="V9" s="50"/>
      <c r="W9" s="50"/>
      <c r="X9" s="50"/>
      <c r="Y9" s="333"/>
      <c r="Z9" s="112" t="str">
        <f>IF(AC9&gt;0,SUM(T9:X9),"")</f>
        <v/>
      </c>
      <c r="AC9">
        <f t="shared" si="0"/>
        <v>0</v>
      </c>
    </row>
    <row r="10" spans="1:29" x14ac:dyDescent="0.2">
      <c r="A10" s="314" t="s">
        <v>12</v>
      </c>
      <c r="B10" s="315" t="s">
        <v>476</v>
      </c>
      <c r="C10" s="313"/>
      <c r="D10" s="313"/>
      <c r="E10" s="313"/>
      <c r="F10" s="313"/>
      <c r="G10" s="313"/>
      <c r="H10" s="313"/>
      <c r="I10" s="313"/>
      <c r="J10" s="313"/>
      <c r="K10" s="313"/>
      <c r="L10" s="313"/>
      <c r="M10" s="313"/>
      <c r="N10" s="313"/>
      <c r="O10" s="313"/>
      <c r="P10" s="313"/>
      <c r="Q10" s="313"/>
      <c r="R10" s="483"/>
      <c r="S10" s="483"/>
      <c r="T10" s="83"/>
      <c r="U10" s="83"/>
      <c r="V10" s="83"/>
      <c r="W10" s="83"/>
      <c r="X10" s="83"/>
      <c r="Y10" s="182"/>
      <c r="Z10" s="119" t="str">
        <f>IF(AC10&gt;0,AVERAGE(Z11:Z14),"")</f>
        <v/>
      </c>
      <c r="AC10">
        <f>SUM(AC11:AC14)</f>
        <v>0</v>
      </c>
    </row>
    <row r="11" spans="1:29" x14ac:dyDescent="0.2">
      <c r="A11" s="316" t="s">
        <v>85</v>
      </c>
      <c r="B11" s="317" t="s">
        <v>599</v>
      </c>
      <c r="C11" s="313"/>
      <c r="D11" s="313"/>
      <c r="E11" s="313"/>
      <c r="F11" s="313"/>
      <c r="G11" s="313"/>
      <c r="H11" s="313"/>
      <c r="I11" s="313"/>
      <c r="J11" s="313"/>
      <c r="K11" s="313"/>
      <c r="L11" s="313"/>
      <c r="M11" s="318"/>
      <c r="N11" s="318"/>
      <c r="O11" s="313"/>
      <c r="P11" s="313"/>
      <c r="Q11" s="313"/>
      <c r="R11" s="483"/>
      <c r="S11" s="483"/>
      <c r="T11" s="50"/>
      <c r="U11" s="50"/>
      <c r="V11" s="50"/>
      <c r="W11" s="50"/>
      <c r="X11" s="50"/>
      <c r="Y11" s="333"/>
      <c r="Z11" s="112" t="str">
        <f>IF(AC11&gt;0,SUM(T11:X11),"")</f>
        <v/>
      </c>
      <c r="AC11">
        <f t="shared" ref="AC11:AC14" si="1">COUNT(T11:X11)</f>
        <v>0</v>
      </c>
    </row>
    <row r="12" spans="1:29" ht="29.25" customHeight="1" x14ac:dyDescent="0.2">
      <c r="A12" s="316" t="s">
        <v>86</v>
      </c>
      <c r="B12" s="317" t="s">
        <v>254</v>
      </c>
      <c r="C12" s="313"/>
      <c r="D12" s="313"/>
      <c r="E12" s="313"/>
      <c r="F12" s="313"/>
      <c r="G12" s="313"/>
      <c r="H12" s="313"/>
      <c r="I12" s="313"/>
      <c r="J12" s="313"/>
      <c r="K12" s="313"/>
      <c r="L12" s="313"/>
      <c r="M12" s="318"/>
      <c r="N12" s="318"/>
      <c r="O12" s="313"/>
      <c r="P12" s="313"/>
      <c r="Q12" s="313"/>
      <c r="R12" s="483"/>
      <c r="S12" s="483"/>
      <c r="T12" s="50"/>
      <c r="U12" s="50"/>
      <c r="V12" s="50"/>
      <c r="W12" s="50"/>
      <c r="X12" s="50"/>
      <c r="Y12" s="333"/>
      <c r="Z12" s="112" t="str">
        <f>IF(AC12&gt;0,SUM(T12:X12),"")</f>
        <v/>
      </c>
      <c r="AC12">
        <f t="shared" si="1"/>
        <v>0</v>
      </c>
    </row>
    <row r="13" spans="1:29" x14ac:dyDescent="0.2">
      <c r="A13" s="319" t="s">
        <v>87</v>
      </c>
      <c r="B13" s="320" t="s">
        <v>255</v>
      </c>
      <c r="C13" s="313"/>
      <c r="D13" s="313"/>
      <c r="E13" s="313"/>
      <c r="F13" s="313"/>
      <c r="G13" s="313"/>
      <c r="H13" s="313"/>
      <c r="I13" s="313"/>
      <c r="J13" s="313"/>
      <c r="K13" s="313"/>
      <c r="L13" s="313"/>
      <c r="M13" s="313"/>
      <c r="N13" s="313"/>
      <c r="O13" s="313"/>
      <c r="P13" s="313"/>
      <c r="Q13" s="313"/>
      <c r="R13" s="483"/>
      <c r="S13" s="483"/>
      <c r="T13" s="50"/>
      <c r="U13" s="50"/>
      <c r="V13" s="50"/>
      <c r="W13" s="50"/>
      <c r="X13" s="50"/>
      <c r="Y13" s="333"/>
      <c r="Z13" s="112" t="str">
        <f>IF(AC13&gt;0,SUM(T13:X13),"")</f>
        <v/>
      </c>
      <c r="AC13">
        <f t="shared" si="1"/>
        <v>0</v>
      </c>
    </row>
    <row r="14" spans="1:29" x14ac:dyDescent="0.2">
      <c r="A14" s="316" t="s">
        <v>88</v>
      </c>
      <c r="B14" s="317" t="s">
        <v>439</v>
      </c>
      <c r="C14" s="318"/>
      <c r="D14" s="318"/>
      <c r="E14" s="318"/>
      <c r="F14" s="318"/>
      <c r="G14" s="318"/>
      <c r="H14" s="318"/>
      <c r="I14" s="318"/>
      <c r="J14" s="318"/>
      <c r="K14" s="318"/>
      <c r="L14" s="318"/>
      <c r="M14" s="318"/>
      <c r="N14" s="318"/>
      <c r="O14" s="318"/>
      <c r="P14" s="313"/>
      <c r="Q14" s="318"/>
      <c r="R14" s="481"/>
      <c r="S14" s="481"/>
      <c r="T14" s="50"/>
      <c r="U14" s="50"/>
      <c r="V14" s="50"/>
      <c r="W14" s="50"/>
      <c r="X14" s="50"/>
      <c r="Y14" s="333"/>
      <c r="Z14" s="112" t="str">
        <f>IF(AC14&gt;0,SUM(T14:X14),"")</f>
        <v/>
      </c>
      <c r="AC14">
        <f t="shared" si="1"/>
        <v>0</v>
      </c>
    </row>
    <row r="15" spans="1:29" ht="30" customHeight="1" x14ac:dyDescent="0.2">
      <c r="A15" s="311" t="s">
        <v>256</v>
      </c>
      <c r="B15" s="321" t="s">
        <v>257</v>
      </c>
      <c r="C15" s="313"/>
      <c r="D15" s="313"/>
      <c r="E15" s="313"/>
      <c r="F15" s="313"/>
      <c r="G15" s="313"/>
      <c r="H15" s="313"/>
      <c r="I15" s="313"/>
      <c r="J15" s="313"/>
      <c r="K15" s="313"/>
      <c r="L15" s="313"/>
      <c r="M15" s="313"/>
      <c r="N15" s="313"/>
      <c r="O15" s="313"/>
      <c r="P15" s="313"/>
      <c r="Q15" s="313"/>
      <c r="R15" s="480" t="s">
        <v>473</v>
      </c>
      <c r="S15" s="480" t="s">
        <v>548</v>
      </c>
      <c r="T15" s="83"/>
      <c r="U15" s="83"/>
      <c r="V15" s="83"/>
      <c r="W15" s="83"/>
      <c r="X15" s="83"/>
      <c r="Y15" s="182"/>
      <c r="Z15" s="119" t="str">
        <f>IF(AC15&gt;0,AVERAGE(Z16,Z23,Z24,Z25),"")</f>
        <v/>
      </c>
      <c r="AC15">
        <f>SUM(AC16,AC23,AC24,AC25)</f>
        <v>0</v>
      </c>
    </row>
    <row r="16" spans="1:29" ht="28" x14ac:dyDescent="0.2">
      <c r="A16" s="314" t="s">
        <v>4</v>
      </c>
      <c r="B16" s="315" t="s">
        <v>258</v>
      </c>
      <c r="C16" s="313"/>
      <c r="D16" s="313"/>
      <c r="E16" s="313"/>
      <c r="F16" s="313"/>
      <c r="G16" s="313"/>
      <c r="H16" s="313"/>
      <c r="I16" s="313"/>
      <c r="J16" s="313"/>
      <c r="K16" s="313"/>
      <c r="L16" s="313"/>
      <c r="M16" s="313"/>
      <c r="N16" s="313"/>
      <c r="O16" s="313"/>
      <c r="P16" s="313"/>
      <c r="Q16" s="313"/>
      <c r="R16" s="483"/>
      <c r="S16" s="483"/>
      <c r="T16" s="83"/>
      <c r="U16" s="83"/>
      <c r="V16" s="83"/>
      <c r="W16" s="83"/>
      <c r="X16" s="83"/>
      <c r="Y16" s="182"/>
      <c r="Z16" s="119" t="str">
        <f>IF(AC16&gt;0,AVERAGE(Z17:Z22),"")</f>
        <v/>
      </c>
      <c r="AC16">
        <f>SUM(AC17:AC22)</f>
        <v>0</v>
      </c>
    </row>
    <row r="17" spans="1:29" x14ac:dyDescent="0.2">
      <c r="A17" s="322" t="s">
        <v>85</v>
      </c>
      <c r="B17" s="323" t="s">
        <v>509</v>
      </c>
      <c r="C17" s="313"/>
      <c r="D17" s="313"/>
      <c r="E17" s="313"/>
      <c r="F17" s="313"/>
      <c r="G17" s="313"/>
      <c r="H17" s="313"/>
      <c r="I17" s="313"/>
      <c r="J17" s="313"/>
      <c r="K17" s="313"/>
      <c r="L17" s="313"/>
      <c r="M17" s="313"/>
      <c r="N17" s="313"/>
      <c r="O17" s="313"/>
      <c r="P17" s="313"/>
      <c r="Q17" s="313"/>
      <c r="R17" s="483"/>
      <c r="S17" s="483"/>
      <c r="T17" s="50"/>
      <c r="U17" s="50"/>
      <c r="V17" s="50"/>
      <c r="W17" s="50"/>
      <c r="X17" s="50"/>
      <c r="Y17" s="333"/>
      <c r="Z17" s="112" t="str">
        <f t="shared" ref="Z17:Z25" si="2">IF(AC17&gt;0,SUM(T17:X17),"")</f>
        <v/>
      </c>
      <c r="AC17">
        <f t="shared" ref="AC17:AC25" si="3">COUNT(T17:X17)</f>
        <v>0</v>
      </c>
    </row>
    <row r="18" spans="1:29" x14ac:dyDescent="0.2">
      <c r="A18" s="322" t="s">
        <v>86</v>
      </c>
      <c r="B18" s="323" t="s">
        <v>508</v>
      </c>
      <c r="C18" s="313"/>
      <c r="D18" s="313"/>
      <c r="E18" s="313"/>
      <c r="F18" s="313"/>
      <c r="G18" s="313"/>
      <c r="H18" s="313"/>
      <c r="I18" s="313"/>
      <c r="J18" s="313"/>
      <c r="K18" s="313"/>
      <c r="L18" s="313"/>
      <c r="M18" s="313"/>
      <c r="N18" s="313"/>
      <c r="O18" s="313"/>
      <c r="P18" s="313"/>
      <c r="Q18" s="313"/>
      <c r="R18" s="483"/>
      <c r="S18" s="483"/>
      <c r="T18" s="50"/>
      <c r="U18" s="50"/>
      <c r="V18" s="50"/>
      <c r="W18" s="50"/>
      <c r="X18" s="50"/>
      <c r="Y18" s="333"/>
      <c r="Z18" s="112" t="str">
        <f t="shared" si="2"/>
        <v/>
      </c>
      <c r="AC18">
        <f t="shared" si="3"/>
        <v>0</v>
      </c>
    </row>
    <row r="19" spans="1:29" x14ac:dyDescent="0.2">
      <c r="A19" s="322" t="s">
        <v>87</v>
      </c>
      <c r="B19" s="323" t="s">
        <v>507</v>
      </c>
      <c r="C19" s="313"/>
      <c r="D19" s="313"/>
      <c r="E19" s="313"/>
      <c r="F19" s="313"/>
      <c r="G19" s="313"/>
      <c r="H19" s="313"/>
      <c r="I19" s="313"/>
      <c r="J19" s="313"/>
      <c r="K19" s="313"/>
      <c r="L19" s="313"/>
      <c r="M19" s="313"/>
      <c r="N19" s="313"/>
      <c r="O19" s="313"/>
      <c r="P19" s="313"/>
      <c r="Q19" s="313"/>
      <c r="R19" s="483"/>
      <c r="S19" s="483"/>
      <c r="T19" s="50"/>
      <c r="U19" s="50"/>
      <c r="V19" s="50"/>
      <c r="W19" s="50"/>
      <c r="X19" s="50"/>
      <c r="Y19" s="333"/>
      <c r="Z19" s="112" t="str">
        <f t="shared" si="2"/>
        <v/>
      </c>
      <c r="AC19">
        <f t="shared" si="3"/>
        <v>0</v>
      </c>
    </row>
    <row r="20" spans="1:29" x14ac:dyDescent="0.2">
      <c r="A20" s="322" t="s">
        <v>156</v>
      </c>
      <c r="B20" s="323" t="s">
        <v>259</v>
      </c>
      <c r="C20" s="313"/>
      <c r="D20" s="313"/>
      <c r="E20" s="313"/>
      <c r="F20" s="313"/>
      <c r="G20" s="313"/>
      <c r="H20" s="313"/>
      <c r="I20" s="313"/>
      <c r="J20" s="313"/>
      <c r="K20" s="313"/>
      <c r="L20" s="313"/>
      <c r="M20" s="313"/>
      <c r="N20" s="313"/>
      <c r="O20" s="313"/>
      <c r="P20" s="313"/>
      <c r="Q20" s="313"/>
      <c r="R20" s="483"/>
      <c r="S20" s="483"/>
      <c r="T20" s="50"/>
      <c r="U20" s="50"/>
      <c r="V20" s="50"/>
      <c r="W20" s="50"/>
      <c r="X20" s="50"/>
      <c r="Y20" s="333"/>
      <c r="Z20" s="112" t="str">
        <f t="shared" si="2"/>
        <v/>
      </c>
      <c r="AC20">
        <f t="shared" si="3"/>
        <v>0</v>
      </c>
    </row>
    <row r="21" spans="1:29" x14ac:dyDescent="0.2">
      <c r="A21" s="322" t="s">
        <v>157</v>
      </c>
      <c r="B21" s="323" t="s">
        <v>260</v>
      </c>
      <c r="C21" s="313"/>
      <c r="D21" s="313"/>
      <c r="E21" s="313"/>
      <c r="F21" s="313"/>
      <c r="G21" s="313"/>
      <c r="H21" s="313"/>
      <c r="I21" s="313"/>
      <c r="J21" s="313"/>
      <c r="K21" s="313"/>
      <c r="L21" s="313"/>
      <c r="M21" s="313"/>
      <c r="N21" s="313"/>
      <c r="O21" s="313"/>
      <c r="P21" s="313"/>
      <c r="Q21" s="313"/>
      <c r="R21" s="483"/>
      <c r="S21" s="483"/>
      <c r="T21" s="50"/>
      <c r="U21" s="50"/>
      <c r="V21" s="50"/>
      <c r="W21" s="50"/>
      <c r="X21" s="50"/>
      <c r="Y21" s="333"/>
      <c r="Z21" s="112" t="str">
        <f t="shared" si="2"/>
        <v/>
      </c>
      <c r="AC21">
        <f t="shared" si="3"/>
        <v>0</v>
      </c>
    </row>
    <row r="22" spans="1:29" x14ac:dyDescent="0.2">
      <c r="A22" s="316" t="s">
        <v>90</v>
      </c>
      <c r="B22" s="317" t="s">
        <v>440</v>
      </c>
      <c r="C22" s="318"/>
      <c r="D22" s="318"/>
      <c r="E22" s="318"/>
      <c r="F22" s="318"/>
      <c r="G22" s="318"/>
      <c r="H22" s="318"/>
      <c r="I22" s="318"/>
      <c r="J22" s="318"/>
      <c r="K22" s="318"/>
      <c r="L22" s="318"/>
      <c r="M22" s="318"/>
      <c r="N22" s="318"/>
      <c r="O22" s="318"/>
      <c r="P22" s="313"/>
      <c r="Q22" s="313"/>
      <c r="R22" s="483"/>
      <c r="S22" s="481"/>
      <c r="T22" s="50"/>
      <c r="U22" s="50"/>
      <c r="V22" s="50"/>
      <c r="W22" s="50"/>
      <c r="X22" s="50"/>
      <c r="Y22" s="333"/>
      <c r="Z22" s="112" t="str">
        <f t="shared" si="2"/>
        <v/>
      </c>
      <c r="AC22">
        <f t="shared" si="3"/>
        <v>0</v>
      </c>
    </row>
    <row r="23" spans="1:29" ht="28" x14ac:dyDescent="0.2">
      <c r="A23" s="314" t="s">
        <v>6</v>
      </c>
      <c r="B23" s="315" t="s">
        <v>261</v>
      </c>
      <c r="C23" s="313"/>
      <c r="D23" s="313"/>
      <c r="E23" s="313"/>
      <c r="F23" s="313"/>
      <c r="G23" s="313"/>
      <c r="H23" s="313"/>
      <c r="I23" s="313"/>
      <c r="J23" s="313"/>
      <c r="K23" s="313"/>
      <c r="L23" s="313"/>
      <c r="M23" s="313"/>
      <c r="N23" s="313"/>
      <c r="O23" s="313"/>
      <c r="P23" s="313"/>
      <c r="Q23" s="313"/>
      <c r="R23" s="483"/>
      <c r="S23" s="77"/>
      <c r="T23" s="50"/>
      <c r="U23" s="50"/>
      <c r="V23" s="50"/>
      <c r="W23" s="50"/>
      <c r="X23" s="50"/>
      <c r="Y23" s="333"/>
      <c r="Z23" s="112" t="str">
        <f t="shared" si="2"/>
        <v/>
      </c>
      <c r="AC23">
        <f t="shared" si="3"/>
        <v>0</v>
      </c>
    </row>
    <row r="24" spans="1:29" x14ac:dyDescent="0.2">
      <c r="A24" s="324" t="s">
        <v>8</v>
      </c>
      <c r="B24" s="317" t="s">
        <v>442</v>
      </c>
      <c r="C24" s="318"/>
      <c r="D24" s="318"/>
      <c r="E24" s="318"/>
      <c r="F24" s="318"/>
      <c r="G24" s="318"/>
      <c r="H24" s="318"/>
      <c r="I24" s="318"/>
      <c r="J24" s="318"/>
      <c r="K24" s="318"/>
      <c r="L24" s="318"/>
      <c r="M24" s="318"/>
      <c r="N24" s="318"/>
      <c r="O24" s="318"/>
      <c r="P24" s="313"/>
      <c r="Q24" s="318"/>
      <c r="R24" s="483"/>
      <c r="S24" s="80"/>
      <c r="T24" s="50"/>
      <c r="U24" s="50"/>
      <c r="V24" s="50"/>
      <c r="W24" s="50"/>
      <c r="X24" s="50"/>
      <c r="Y24" s="333"/>
      <c r="Z24" s="112" t="str">
        <f t="shared" si="2"/>
        <v/>
      </c>
      <c r="AC24">
        <f t="shared" si="3"/>
        <v>0</v>
      </c>
    </row>
    <row r="25" spans="1:29" ht="28" x14ac:dyDescent="0.2">
      <c r="A25" s="325" t="s">
        <v>10</v>
      </c>
      <c r="B25" s="326" t="s">
        <v>443</v>
      </c>
      <c r="C25" s="313"/>
      <c r="D25" s="313"/>
      <c r="E25" s="313"/>
      <c r="F25" s="313"/>
      <c r="G25" s="313"/>
      <c r="H25" s="313"/>
      <c r="I25" s="313"/>
      <c r="J25" s="313"/>
      <c r="K25" s="313"/>
      <c r="L25" s="313"/>
      <c r="M25" s="313"/>
      <c r="N25" s="313"/>
      <c r="O25" s="313"/>
      <c r="P25" s="313"/>
      <c r="Q25" s="313"/>
      <c r="R25" s="481"/>
      <c r="S25" s="88"/>
      <c r="T25" s="50"/>
      <c r="U25" s="50"/>
      <c r="V25" s="50"/>
      <c r="W25" s="50"/>
      <c r="X25" s="50"/>
      <c r="Y25" s="333"/>
      <c r="Z25" s="112" t="str">
        <f t="shared" si="2"/>
        <v/>
      </c>
      <c r="AC25">
        <f t="shared" si="3"/>
        <v>0</v>
      </c>
    </row>
    <row r="26" spans="1:29" ht="28" x14ac:dyDescent="0.2">
      <c r="A26" s="311" t="s">
        <v>262</v>
      </c>
      <c r="B26" s="312" t="s">
        <v>263</v>
      </c>
      <c r="C26" s="313"/>
      <c r="D26" s="313"/>
      <c r="E26" s="313"/>
      <c r="F26" s="313"/>
      <c r="G26" s="313"/>
      <c r="H26" s="313"/>
      <c r="I26" s="313"/>
      <c r="J26" s="313"/>
      <c r="K26" s="313"/>
      <c r="L26" s="313"/>
      <c r="M26" s="313"/>
      <c r="N26" s="313"/>
      <c r="O26" s="313"/>
      <c r="P26" s="313"/>
      <c r="Q26" s="313"/>
      <c r="R26" s="480" t="s">
        <v>477</v>
      </c>
      <c r="S26" s="77"/>
      <c r="T26" s="83"/>
      <c r="U26" s="83"/>
      <c r="V26" s="83"/>
      <c r="W26" s="83"/>
      <c r="X26" s="83"/>
      <c r="Y26" s="182"/>
      <c r="Z26" s="119" t="str">
        <f>IF(AC26&gt;0,AVERAGE(Z27:Z32),"")</f>
        <v/>
      </c>
      <c r="AC26">
        <f>SUM(AC27:AC32)</f>
        <v>0</v>
      </c>
    </row>
    <row r="27" spans="1:29" ht="24" x14ac:dyDescent="0.2">
      <c r="A27" s="314" t="s">
        <v>4</v>
      </c>
      <c r="B27" s="315" t="s">
        <v>264</v>
      </c>
      <c r="C27" s="313"/>
      <c r="D27" s="313"/>
      <c r="E27" s="313"/>
      <c r="F27" s="313"/>
      <c r="G27" s="313"/>
      <c r="H27" s="313"/>
      <c r="I27" s="313"/>
      <c r="J27" s="313"/>
      <c r="K27" s="313"/>
      <c r="L27" s="313"/>
      <c r="M27" s="249" t="s">
        <v>366</v>
      </c>
      <c r="N27" s="249" t="s">
        <v>366</v>
      </c>
      <c r="O27" s="313"/>
      <c r="P27" s="313"/>
      <c r="Q27" s="313"/>
      <c r="R27" s="483"/>
      <c r="S27" s="80"/>
      <c r="T27" s="50"/>
      <c r="U27" s="50"/>
      <c r="V27" s="50"/>
      <c r="W27" s="50"/>
      <c r="X27" s="50"/>
      <c r="Y27" s="333"/>
      <c r="Z27" s="112" t="str">
        <f t="shared" ref="Z27:Z32" si="4">IF(AC27&gt;0,SUM(T27:X27),"")</f>
        <v/>
      </c>
      <c r="AC27">
        <f t="shared" ref="AC27:AC32" si="5">COUNT(T27:X27)</f>
        <v>0</v>
      </c>
    </row>
    <row r="28" spans="1:29" x14ac:dyDescent="0.2">
      <c r="A28" s="314" t="s">
        <v>6</v>
      </c>
      <c r="B28" s="320" t="s">
        <v>265</v>
      </c>
      <c r="C28" s="313"/>
      <c r="D28" s="313"/>
      <c r="E28" s="313"/>
      <c r="F28" s="313"/>
      <c r="G28" s="313"/>
      <c r="H28" s="313"/>
      <c r="I28" s="313"/>
      <c r="J28" s="313"/>
      <c r="K28" s="313"/>
      <c r="L28" s="313"/>
      <c r="M28" s="313"/>
      <c r="N28" s="313"/>
      <c r="O28" s="313"/>
      <c r="P28" s="313"/>
      <c r="Q28" s="313"/>
      <c r="R28" s="483"/>
      <c r="S28" s="80"/>
      <c r="T28" s="50"/>
      <c r="U28" s="50"/>
      <c r="V28" s="50"/>
      <c r="W28" s="50"/>
      <c r="X28" s="50"/>
      <c r="Y28" s="333"/>
      <c r="Z28" s="112" t="str">
        <f t="shared" si="4"/>
        <v/>
      </c>
      <c r="AC28">
        <f t="shared" si="5"/>
        <v>0</v>
      </c>
    </row>
    <row r="29" spans="1:29" ht="28" x14ac:dyDescent="0.2">
      <c r="A29" s="314" t="s">
        <v>8</v>
      </c>
      <c r="B29" s="320" t="s">
        <v>266</v>
      </c>
      <c r="C29" s="313"/>
      <c r="D29" s="313"/>
      <c r="E29" s="313"/>
      <c r="F29" s="313"/>
      <c r="G29" s="313"/>
      <c r="H29" s="313"/>
      <c r="I29" s="313"/>
      <c r="J29" s="313"/>
      <c r="K29" s="313"/>
      <c r="L29" s="313"/>
      <c r="M29" s="249" t="s">
        <v>366</v>
      </c>
      <c r="N29" s="249" t="s">
        <v>366</v>
      </c>
      <c r="O29" s="313"/>
      <c r="P29" s="313"/>
      <c r="Q29" s="313"/>
      <c r="R29" s="483"/>
      <c r="S29" s="80"/>
      <c r="T29" s="50"/>
      <c r="U29" s="50"/>
      <c r="V29" s="50"/>
      <c r="W29" s="50"/>
      <c r="X29" s="50"/>
      <c r="Y29" s="333"/>
      <c r="Z29" s="112" t="str">
        <f t="shared" si="4"/>
        <v/>
      </c>
      <c r="AC29">
        <f t="shared" si="5"/>
        <v>0</v>
      </c>
    </row>
    <row r="30" spans="1:29" ht="28" x14ac:dyDescent="0.2">
      <c r="A30" s="314" t="s">
        <v>10</v>
      </c>
      <c r="B30" s="320" t="s">
        <v>444</v>
      </c>
      <c r="C30" s="313"/>
      <c r="D30" s="313"/>
      <c r="E30" s="313"/>
      <c r="F30" s="313"/>
      <c r="G30" s="313"/>
      <c r="H30" s="313"/>
      <c r="I30" s="313"/>
      <c r="J30" s="313"/>
      <c r="K30" s="313"/>
      <c r="L30" s="313"/>
      <c r="M30" s="313"/>
      <c r="N30" s="313"/>
      <c r="O30" s="313"/>
      <c r="P30" s="313"/>
      <c r="Q30" s="313"/>
      <c r="R30" s="483"/>
      <c r="S30" s="80"/>
      <c r="T30" s="50"/>
      <c r="U30" s="50"/>
      <c r="V30" s="50"/>
      <c r="W30" s="50"/>
      <c r="X30" s="50"/>
      <c r="Y30" s="333"/>
      <c r="Z30" s="112" t="str">
        <f t="shared" si="4"/>
        <v/>
      </c>
      <c r="AC30">
        <f t="shared" si="5"/>
        <v>0</v>
      </c>
    </row>
    <row r="31" spans="1:29" x14ac:dyDescent="0.2">
      <c r="A31" s="324" t="s">
        <v>12</v>
      </c>
      <c r="B31" s="317" t="s">
        <v>267</v>
      </c>
      <c r="C31" s="318"/>
      <c r="D31" s="318"/>
      <c r="E31" s="318"/>
      <c r="F31" s="318"/>
      <c r="G31" s="318"/>
      <c r="H31" s="318"/>
      <c r="I31" s="313"/>
      <c r="J31" s="313"/>
      <c r="K31" s="313"/>
      <c r="L31" s="313"/>
      <c r="M31" s="313"/>
      <c r="N31" s="313"/>
      <c r="O31" s="318"/>
      <c r="P31" s="318"/>
      <c r="Q31" s="318"/>
      <c r="R31" s="483"/>
      <c r="S31" s="80"/>
      <c r="T31" s="50"/>
      <c r="U31" s="50"/>
      <c r="V31" s="50"/>
      <c r="W31" s="50"/>
      <c r="X31" s="50"/>
      <c r="Y31" s="333"/>
      <c r="Z31" s="112" t="str">
        <f t="shared" si="4"/>
        <v/>
      </c>
      <c r="AC31">
        <f t="shared" si="5"/>
        <v>0</v>
      </c>
    </row>
    <row r="32" spans="1:29" x14ac:dyDescent="0.2">
      <c r="A32" s="314" t="s">
        <v>14</v>
      </c>
      <c r="B32" s="315" t="s">
        <v>445</v>
      </c>
      <c r="C32" s="313"/>
      <c r="D32" s="313"/>
      <c r="E32" s="313"/>
      <c r="F32" s="313"/>
      <c r="G32" s="313"/>
      <c r="H32" s="313"/>
      <c r="I32" s="313"/>
      <c r="J32" s="313"/>
      <c r="K32" s="313"/>
      <c r="L32" s="313"/>
      <c r="M32" s="313"/>
      <c r="N32" s="313"/>
      <c r="O32" s="313"/>
      <c r="P32" s="313"/>
      <c r="Q32" s="313"/>
      <c r="R32" s="481"/>
      <c r="S32" s="88"/>
      <c r="T32" s="50"/>
      <c r="U32" s="50"/>
      <c r="V32" s="50"/>
      <c r="W32" s="50"/>
      <c r="X32" s="50"/>
      <c r="Y32" s="333"/>
      <c r="Z32" s="112" t="str">
        <f t="shared" si="4"/>
        <v/>
      </c>
      <c r="AC32">
        <f t="shared" si="5"/>
        <v>0</v>
      </c>
    </row>
    <row r="33" spans="1:26" x14ac:dyDescent="0.2">
      <c r="A33" s="327" t="s">
        <v>268</v>
      </c>
      <c r="B33" s="328"/>
    </row>
    <row r="34" spans="1:26" x14ac:dyDescent="0.2">
      <c r="A34" s="329"/>
      <c r="B34" s="330" t="s">
        <v>23</v>
      </c>
    </row>
    <row r="35" spans="1:26" x14ac:dyDescent="0.2">
      <c r="A35" s="331" t="s">
        <v>98</v>
      </c>
      <c r="B35" s="332" t="s">
        <v>99</v>
      </c>
      <c r="X35" s="90" t="s">
        <v>592</v>
      </c>
      <c r="Z35" s="91" t="e">
        <f>AVERAGE(Z5,Z15,Z26)</f>
        <v>#DIV/0!</v>
      </c>
    </row>
  </sheetData>
  <sheetProtection password="CF63" sheet="1" objects="1" scenarios="1" selectLockedCells="1"/>
  <mergeCells count="5">
    <mergeCell ref="R26:R32"/>
    <mergeCell ref="R15:R25"/>
    <mergeCell ref="R5:R14"/>
    <mergeCell ref="S5:S14"/>
    <mergeCell ref="S15:S22"/>
  </mergeCells>
  <dataValidations count="5">
    <dataValidation type="whole" operator="equal" allowBlank="1" showInputMessage="1" showErrorMessage="1" sqref="T5:T32" xr:uid="{00000000-0002-0000-0900-000000000000}">
      <formula1>0</formula1>
    </dataValidation>
    <dataValidation type="whole" operator="equal" allowBlank="1" showInputMessage="1" showErrorMessage="1" sqref="U5:U32" xr:uid="{00000000-0002-0000-0900-000001000000}">
      <formula1>1</formula1>
    </dataValidation>
    <dataValidation type="whole" operator="equal" allowBlank="1" showInputMessage="1" showErrorMessage="1" sqref="V5:V32" xr:uid="{00000000-0002-0000-0900-000002000000}">
      <formula1>2</formula1>
    </dataValidation>
    <dataValidation type="whole" operator="equal" allowBlank="1" showInputMessage="1" showErrorMessage="1" sqref="W5:W32" xr:uid="{00000000-0002-0000-0900-000003000000}">
      <formula1>3</formula1>
    </dataValidation>
    <dataValidation type="whole" operator="equal" allowBlank="1" showInputMessage="1" showErrorMessage="1" sqref="X5:X32" xr:uid="{00000000-0002-0000-09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6"/>
  <sheetViews>
    <sheetView workbookViewId="0">
      <pane xSplit="2" ySplit="4" topLeftCell="S8" activePane="bottomRight" state="frozen"/>
      <selection pane="topRight" activeCell="C1" sqref="C1"/>
      <selection pane="bottomLeft" activeCell="A5" sqref="A5"/>
      <selection pane="bottomRight" activeCell="T6" sqref="T6"/>
    </sheetView>
  </sheetViews>
  <sheetFormatPr baseColWidth="10" defaultColWidth="8.83203125" defaultRowHeight="15" x14ac:dyDescent="0.2"/>
  <cols>
    <col min="2" max="2" width="70.6640625" style="28" customWidth="1"/>
    <col min="3" max="17" width="8.83203125" customWidth="1"/>
    <col min="18" max="18" width="27" customWidth="1"/>
    <col min="19" max="19" width="15.5" customWidth="1"/>
    <col min="25" max="25" width="50.6640625" style="127" customWidth="1"/>
    <col min="26" max="26" width="14.33203125" customWidth="1"/>
    <col min="29" max="29" width="0" hidden="1" customWidth="1"/>
  </cols>
  <sheetData>
    <row r="1" spans="1:29" x14ac:dyDescent="0.2">
      <c r="A1" s="334" t="s">
        <v>597</v>
      </c>
      <c r="B1" s="335"/>
    </row>
    <row r="2" spans="1:29" x14ac:dyDescent="0.2">
      <c r="A2" s="336"/>
      <c r="B2" s="337"/>
      <c r="C2" s="55"/>
      <c r="D2" s="55"/>
      <c r="E2" s="55"/>
      <c r="F2" s="55"/>
      <c r="G2" s="55"/>
      <c r="H2" s="55"/>
      <c r="I2" s="55"/>
      <c r="J2" s="55"/>
      <c r="K2" s="55"/>
      <c r="L2" s="56" t="s">
        <v>24</v>
      </c>
      <c r="M2" s="55"/>
      <c r="N2" s="55"/>
      <c r="O2" s="55"/>
      <c r="P2" s="55"/>
      <c r="Q2" s="55"/>
    </row>
    <row r="3" spans="1:29" ht="42" x14ac:dyDescent="0.2">
      <c r="A3" s="338"/>
      <c r="B3" s="33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4" customHeight="1" x14ac:dyDescent="0.2">
      <c r="A4" s="340" t="s">
        <v>457</v>
      </c>
      <c r="B4" s="339"/>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'B.P&amp;S 6.Trans &amp; Accounting'!T4</f>
        <v>0</v>
      </c>
      <c r="U4" s="70">
        <f>'B.P&amp;S 6.Trans &amp; Accounting'!U4</f>
        <v>1</v>
      </c>
      <c r="V4" s="70">
        <f>'B.P&amp;S 6.Trans &amp; Accounting'!V4</f>
        <v>2</v>
      </c>
      <c r="W4" s="70">
        <f>'B.P&amp;S 6.Trans &amp; Accounting'!W4</f>
        <v>3</v>
      </c>
      <c r="X4" s="70">
        <f>'B.P&amp;S 6.Trans &amp; Accounting'!X4</f>
        <v>4</v>
      </c>
      <c r="Y4" s="71" t="s">
        <v>598</v>
      </c>
      <c r="Z4" s="72" t="s">
        <v>590</v>
      </c>
    </row>
    <row r="5" spans="1:29" ht="42" x14ac:dyDescent="0.2">
      <c r="A5" s="341" t="s">
        <v>269</v>
      </c>
      <c r="B5" s="342" t="s">
        <v>270</v>
      </c>
      <c r="C5" s="343"/>
      <c r="D5" s="343"/>
      <c r="E5" s="343"/>
      <c r="F5" s="343"/>
      <c r="G5" s="343"/>
      <c r="H5" s="343"/>
      <c r="I5" s="343"/>
      <c r="J5" s="343"/>
      <c r="K5" s="343"/>
      <c r="L5" s="343"/>
      <c r="M5" s="343"/>
      <c r="N5" s="343"/>
      <c r="O5" s="343"/>
      <c r="P5" s="343"/>
      <c r="Q5" s="343"/>
      <c r="R5" s="476" t="s">
        <v>374</v>
      </c>
      <c r="S5" s="77"/>
      <c r="T5" s="83"/>
      <c r="U5" s="83"/>
      <c r="V5" s="83"/>
      <c r="W5" s="83"/>
      <c r="X5" s="83"/>
      <c r="Y5" s="84"/>
      <c r="Z5" s="119" t="str">
        <f>IF(AC5&gt;0,AVERAGE(Z6:Z8),"")</f>
        <v/>
      </c>
      <c r="AC5">
        <f>SUM(AC6:AC8)</f>
        <v>0</v>
      </c>
    </row>
    <row r="6" spans="1:29" x14ac:dyDescent="0.2">
      <c r="A6" s="344" t="s">
        <v>4</v>
      </c>
      <c r="B6" s="345" t="s">
        <v>80</v>
      </c>
      <c r="C6" s="343"/>
      <c r="D6" s="343"/>
      <c r="E6" s="343"/>
      <c r="F6" s="343"/>
      <c r="G6" s="343"/>
      <c r="H6" s="343"/>
      <c r="I6" s="343"/>
      <c r="J6" s="343"/>
      <c r="K6" s="343"/>
      <c r="L6" s="343"/>
      <c r="M6" s="343"/>
      <c r="N6" s="343"/>
      <c r="O6" s="343"/>
      <c r="P6" s="343"/>
      <c r="Q6" s="343"/>
      <c r="R6" s="476"/>
      <c r="S6" s="80"/>
      <c r="T6" s="50"/>
      <c r="U6" s="50"/>
      <c r="V6" s="50"/>
      <c r="W6" s="50"/>
      <c r="X6" s="50"/>
      <c r="Y6" s="93"/>
      <c r="Z6" s="112" t="str">
        <f>IF(AC6&gt;0,SUM(T6:X6),"")</f>
        <v/>
      </c>
      <c r="AC6">
        <f>COUNT(T6:X6)</f>
        <v>0</v>
      </c>
    </row>
    <row r="7" spans="1:29" x14ac:dyDescent="0.2">
      <c r="A7" s="346" t="s">
        <v>6</v>
      </c>
      <c r="B7" s="347" t="s">
        <v>81</v>
      </c>
      <c r="C7" s="343"/>
      <c r="D7" s="343"/>
      <c r="E7" s="343"/>
      <c r="F7" s="343"/>
      <c r="G7" s="343"/>
      <c r="H7" s="343"/>
      <c r="I7" s="343"/>
      <c r="J7" s="343"/>
      <c r="K7" s="343"/>
      <c r="L7" s="343"/>
      <c r="M7" s="343"/>
      <c r="N7" s="343"/>
      <c r="O7" s="343"/>
      <c r="P7" s="343"/>
      <c r="Q7" s="348"/>
      <c r="R7" s="476"/>
      <c r="S7" s="80"/>
      <c r="T7" s="50"/>
      <c r="U7" s="50"/>
      <c r="V7" s="50"/>
      <c r="W7" s="50"/>
      <c r="X7" s="50"/>
      <c r="Y7" s="93"/>
      <c r="Z7" s="112" t="str">
        <f>IF(AC7&gt;0,SUM(T7:X7),"")</f>
        <v/>
      </c>
      <c r="AC7">
        <f t="shared" ref="AC7:AC8" si="0">COUNT(T7:X7)</f>
        <v>0</v>
      </c>
    </row>
    <row r="8" spans="1:29" x14ac:dyDescent="0.2">
      <c r="A8" s="346" t="s">
        <v>8</v>
      </c>
      <c r="B8" s="347" t="s">
        <v>82</v>
      </c>
      <c r="C8" s="348"/>
      <c r="D8" s="348"/>
      <c r="E8" s="348"/>
      <c r="F8" s="348"/>
      <c r="G8" s="348"/>
      <c r="H8" s="348"/>
      <c r="I8" s="348"/>
      <c r="J8" s="348"/>
      <c r="K8" s="348"/>
      <c r="L8" s="348"/>
      <c r="M8" s="348"/>
      <c r="N8" s="348"/>
      <c r="O8" s="348"/>
      <c r="P8" s="348"/>
      <c r="Q8" s="343"/>
      <c r="R8" s="476"/>
      <c r="S8" s="80"/>
      <c r="T8" s="50"/>
      <c r="U8" s="50"/>
      <c r="V8" s="50"/>
      <c r="W8" s="50"/>
      <c r="X8" s="50"/>
      <c r="Y8" s="93"/>
      <c r="Z8" s="112" t="str">
        <f>IF(AC8&gt;0,SUM(T8:X8),"")</f>
        <v/>
      </c>
      <c r="AC8">
        <f t="shared" si="0"/>
        <v>0</v>
      </c>
    </row>
    <row r="9" spans="1:29" ht="28.5" customHeight="1" x14ac:dyDescent="0.2">
      <c r="A9" s="341" t="s">
        <v>456</v>
      </c>
      <c r="B9" s="342" t="s">
        <v>272</v>
      </c>
      <c r="C9" s="343"/>
      <c r="D9" s="343"/>
      <c r="E9" s="343"/>
      <c r="F9" s="343"/>
      <c r="G9" s="343"/>
      <c r="H9" s="343"/>
      <c r="I9" s="343"/>
      <c r="J9" s="343"/>
      <c r="K9" s="343"/>
      <c r="L9" s="343"/>
      <c r="M9" s="343"/>
      <c r="N9" s="343"/>
      <c r="O9" s="343"/>
      <c r="P9" s="343"/>
      <c r="Q9" s="343"/>
      <c r="R9" s="480" t="s">
        <v>383</v>
      </c>
      <c r="S9" s="77"/>
      <c r="T9" s="83"/>
      <c r="U9" s="83"/>
      <c r="V9" s="83"/>
      <c r="W9" s="83"/>
      <c r="X9" s="83"/>
      <c r="Y9" s="84"/>
      <c r="Z9" s="119" t="str">
        <f>IF(AC9&gt;0,AVERAGE(Z10:Z11),"")</f>
        <v/>
      </c>
      <c r="AC9">
        <f>SUM(AC10:AC11)</f>
        <v>0</v>
      </c>
    </row>
    <row r="10" spans="1:29" ht="28" x14ac:dyDescent="0.2">
      <c r="A10" s="344" t="s">
        <v>4</v>
      </c>
      <c r="B10" s="345" t="s">
        <v>451</v>
      </c>
      <c r="C10" s="343"/>
      <c r="D10" s="343"/>
      <c r="E10" s="343"/>
      <c r="F10" s="343"/>
      <c r="G10" s="343"/>
      <c r="H10" s="343"/>
      <c r="I10" s="343"/>
      <c r="J10" s="343"/>
      <c r="K10" s="343"/>
      <c r="L10" s="343"/>
      <c r="M10" s="343"/>
      <c r="N10" s="343"/>
      <c r="O10" s="343"/>
      <c r="P10" s="343"/>
      <c r="Q10" s="343"/>
      <c r="R10" s="483"/>
      <c r="S10" s="80"/>
      <c r="T10" s="50"/>
      <c r="U10" s="50"/>
      <c r="V10" s="50"/>
      <c r="W10" s="50"/>
      <c r="X10" s="50"/>
      <c r="Y10" s="93"/>
      <c r="Z10" s="112" t="str">
        <f>IF(AC10&gt;0,SUM(T10:X10),"")</f>
        <v/>
      </c>
      <c r="AC10">
        <f t="shared" ref="AC10:AC11" si="1">COUNT(T10:X10)</f>
        <v>0</v>
      </c>
    </row>
    <row r="11" spans="1:29" ht="21" customHeight="1" x14ac:dyDescent="0.2">
      <c r="A11" s="344" t="s">
        <v>6</v>
      </c>
      <c r="B11" s="345" t="s">
        <v>510</v>
      </c>
      <c r="C11" s="343"/>
      <c r="D11" s="343"/>
      <c r="E11" s="343"/>
      <c r="F11" s="343"/>
      <c r="G11" s="343"/>
      <c r="H11" s="343"/>
      <c r="I11" s="343"/>
      <c r="J11" s="343"/>
      <c r="K11" s="343"/>
      <c r="L11" s="343"/>
      <c r="M11" s="343"/>
      <c r="N11" s="343"/>
      <c r="O11" s="343"/>
      <c r="P11" s="343"/>
      <c r="Q11" s="343"/>
      <c r="R11" s="481"/>
      <c r="S11" s="88"/>
      <c r="T11" s="50"/>
      <c r="U11" s="50"/>
      <c r="V11" s="50"/>
      <c r="W11" s="50"/>
      <c r="X11" s="50"/>
      <c r="Y11" s="93"/>
      <c r="Z11" s="112" t="str">
        <f>IF(AC11&gt;0,SUM(T11:X11),"")</f>
        <v/>
      </c>
      <c r="AC11">
        <f t="shared" si="1"/>
        <v>0</v>
      </c>
    </row>
    <row r="12" spans="1:29" ht="25.5" customHeight="1" x14ac:dyDescent="0.2">
      <c r="A12" s="341" t="s">
        <v>271</v>
      </c>
      <c r="B12" s="342" t="s">
        <v>511</v>
      </c>
      <c r="C12" s="343"/>
      <c r="D12" s="343"/>
      <c r="E12" s="343"/>
      <c r="F12" s="343"/>
      <c r="G12" s="343"/>
      <c r="H12" s="343"/>
      <c r="I12" s="343"/>
      <c r="J12" s="343"/>
      <c r="K12" s="343"/>
      <c r="L12" s="343"/>
      <c r="M12" s="343"/>
      <c r="N12" s="343"/>
      <c r="O12" s="343"/>
      <c r="P12" s="343"/>
      <c r="Q12" s="343"/>
      <c r="R12" s="480" t="s">
        <v>478</v>
      </c>
      <c r="S12" s="77"/>
      <c r="T12" s="83"/>
      <c r="U12" s="83"/>
      <c r="V12" s="83"/>
      <c r="W12" s="83"/>
      <c r="X12" s="83"/>
      <c r="Y12" s="84"/>
      <c r="Z12" s="119" t="str">
        <f>IF(AC12&gt;0,AVERAGE(Z13:Z16),"")</f>
        <v/>
      </c>
      <c r="AC12">
        <f>SUM(AC13:AC16)</f>
        <v>0</v>
      </c>
    </row>
    <row r="13" spans="1:29" ht="28" x14ac:dyDescent="0.2">
      <c r="A13" s="344" t="s">
        <v>4</v>
      </c>
      <c r="B13" s="345" t="s">
        <v>512</v>
      </c>
      <c r="C13" s="343"/>
      <c r="D13" s="343"/>
      <c r="E13" s="343"/>
      <c r="F13" s="343"/>
      <c r="G13" s="343"/>
      <c r="H13" s="343"/>
      <c r="I13" s="343"/>
      <c r="J13" s="343"/>
      <c r="K13" s="343"/>
      <c r="L13" s="343"/>
      <c r="M13" s="343"/>
      <c r="N13" s="343"/>
      <c r="O13" s="343"/>
      <c r="P13" s="343"/>
      <c r="Q13" s="343"/>
      <c r="R13" s="483"/>
      <c r="S13" s="80"/>
      <c r="T13" s="50"/>
      <c r="U13" s="50"/>
      <c r="V13" s="50"/>
      <c r="W13" s="50"/>
      <c r="X13" s="50"/>
      <c r="Y13" s="93"/>
      <c r="Z13" s="112" t="str">
        <f>IF(AC13&gt;0,SUM(T13:X13),"")</f>
        <v/>
      </c>
      <c r="AC13">
        <f t="shared" ref="AC13:AC16" si="2">COUNT(T13:X13)</f>
        <v>0</v>
      </c>
    </row>
    <row r="14" spans="1:29" x14ac:dyDescent="0.2">
      <c r="A14" s="344" t="s">
        <v>6</v>
      </c>
      <c r="B14" s="345" t="s">
        <v>513</v>
      </c>
      <c r="C14" s="343"/>
      <c r="D14" s="343"/>
      <c r="E14" s="343"/>
      <c r="F14" s="343"/>
      <c r="G14" s="343"/>
      <c r="H14" s="343"/>
      <c r="I14" s="343"/>
      <c r="J14" s="343"/>
      <c r="K14" s="343"/>
      <c r="L14" s="343"/>
      <c r="M14" s="343"/>
      <c r="N14" s="343"/>
      <c r="O14" s="343"/>
      <c r="P14" s="343"/>
      <c r="Q14" s="343"/>
      <c r="R14" s="483"/>
      <c r="S14" s="80"/>
      <c r="T14" s="50"/>
      <c r="U14" s="50"/>
      <c r="V14" s="50"/>
      <c r="W14" s="50"/>
      <c r="X14" s="50"/>
      <c r="Y14" s="93"/>
      <c r="Z14" s="112" t="str">
        <f>IF(AC14&gt;0,SUM(T14:X14),"")</f>
        <v/>
      </c>
      <c r="AC14">
        <f t="shared" si="2"/>
        <v>0</v>
      </c>
    </row>
    <row r="15" spans="1:29" x14ac:dyDescent="0.2">
      <c r="A15" s="344" t="s">
        <v>8</v>
      </c>
      <c r="B15" s="345" t="s">
        <v>274</v>
      </c>
      <c r="C15" s="343"/>
      <c r="D15" s="343"/>
      <c r="E15" s="343"/>
      <c r="F15" s="343"/>
      <c r="G15" s="343"/>
      <c r="H15" s="343"/>
      <c r="I15" s="343"/>
      <c r="J15" s="343"/>
      <c r="K15" s="343"/>
      <c r="L15" s="343"/>
      <c r="M15" s="343"/>
      <c r="N15" s="343"/>
      <c r="O15" s="343"/>
      <c r="P15" s="343"/>
      <c r="Q15" s="343"/>
      <c r="R15" s="483"/>
      <c r="S15" s="80"/>
      <c r="T15" s="50"/>
      <c r="U15" s="50"/>
      <c r="V15" s="50"/>
      <c r="W15" s="50"/>
      <c r="X15" s="50"/>
      <c r="Y15" s="93"/>
      <c r="Z15" s="112" t="str">
        <f>IF(AC15&gt;0,SUM(T15:X15),"")</f>
        <v/>
      </c>
      <c r="AC15">
        <f t="shared" si="2"/>
        <v>0</v>
      </c>
    </row>
    <row r="16" spans="1:29" x14ac:dyDescent="0.2">
      <c r="A16" s="344" t="s">
        <v>10</v>
      </c>
      <c r="B16" s="345" t="s">
        <v>534</v>
      </c>
      <c r="C16" s="343"/>
      <c r="D16" s="343"/>
      <c r="E16" s="343"/>
      <c r="F16" s="343"/>
      <c r="G16" s="343"/>
      <c r="H16" s="343"/>
      <c r="I16" s="343"/>
      <c r="J16" s="343"/>
      <c r="K16" s="343"/>
      <c r="L16" s="343"/>
      <c r="M16" s="343"/>
      <c r="N16" s="343"/>
      <c r="O16" s="343"/>
      <c r="P16" s="343"/>
      <c r="Q16" s="343"/>
      <c r="R16" s="481"/>
      <c r="S16" s="88"/>
      <c r="T16" s="50"/>
      <c r="U16" s="50"/>
      <c r="V16" s="50"/>
      <c r="W16" s="50"/>
      <c r="X16" s="50"/>
      <c r="Y16" s="93"/>
      <c r="Z16" s="112" t="str">
        <f>IF(AC16&gt;0,SUM(T16:X16),"")</f>
        <v/>
      </c>
      <c r="AC16">
        <f t="shared" si="2"/>
        <v>0</v>
      </c>
    </row>
    <row r="17" spans="1:29" ht="15" customHeight="1" x14ac:dyDescent="0.2">
      <c r="A17" s="341" t="s">
        <v>273</v>
      </c>
      <c r="B17" s="342" t="s">
        <v>276</v>
      </c>
      <c r="C17" s="343"/>
      <c r="D17" s="343"/>
      <c r="E17" s="343"/>
      <c r="F17" s="343"/>
      <c r="G17" s="343"/>
      <c r="H17" s="343"/>
      <c r="I17" s="343"/>
      <c r="J17" s="343"/>
      <c r="K17" s="343"/>
      <c r="L17" s="343"/>
      <c r="M17" s="343"/>
      <c r="N17" s="343"/>
      <c r="O17" s="343"/>
      <c r="P17" s="343"/>
      <c r="Q17" s="343"/>
      <c r="R17" s="480" t="s">
        <v>563</v>
      </c>
      <c r="S17" s="77"/>
      <c r="T17" s="83"/>
      <c r="U17" s="83"/>
      <c r="V17" s="83"/>
      <c r="W17" s="83"/>
      <c r="X17" s="83"/>
      <c r="Y17" s="84"/>
      <c r="Z17" s="119" t="str">
        <f>IF(AC17&gt;0,AVERAGE(Z18:Z22),"")</f>
        <v/>
      </c>
      <c r="AC17">
        <f>SUM(AC18:AC22)</f>
        <v>0</v>
      </c>
    </row>
    <row r="18" spans="1:29" ht="28" x14ac:dyDescent="0.2">
      <c r="A18" s="344" t="s">
        <v>4</v>
      </c>
      <c r="B18" s="345" t="s">
        <v>277</v>
      </c>
      <c r="C18" s="343"/>
      <c r="D18" s="343"/>
      <c r="E18" s="343"/>
      <c r="F18" s="343"/>
      <c r="G18" s="343"/>
      <c r="H18" s="343"/>
      <c r="I18" s="343"/>
      <c r="J18" s="343"/>
      <c r="K18" s="343"/>
      <c r="L18" s="343"/>
      <c r="M18" s="343"/>
      <c r="N18" s="343"/>
      <c r="O18" s="343"/>
      <c r="P18" s="343"/>
      <c r="Q18" s="343"/>
      <c r="R18" s="483"/>
      <c r="S18" s="80"/>
      <c r="T18" s="50"/>
      <c r="U18" s="50"/>
      <c r="V18" s="50"/>
      <c r="W18" s="50"/>
      <c r="X18" s="50"/>
      <c r="Y18" s="93"/>
      <c r="Z18" s="112" t="str">
        <f t="shared" ref="Z18:Z23" si="3">IF(AC18&gt;0,SUM(T18:X18),"")</f>
        <v/>
      </c>
      <c r="AC18">
        <f t="shared" ref="AC18:AC23" si="4">COUNT(T18:X18)</f>
        <v>0</v>
      </c>
    </row>
    <row r="19" spans="1:29" x14ac:dyDescent="0.2">
      <c r="A19" s="344" t="s">
        <v>6</v>
      </c>
      <c r="B19" s="345" t="s">
        <v>278</v>
      </c>
      <c r="C19" s="343"/>
      <c r="D19" s="343"/>
      <c r="E19" s="343"/>
      <c r="F19" s="343"/>
      <c r="G19" s="343"/>
      <c r="H19" s="343"/>
      <c r="I19" s="343"/>
      <c r="J19" s="343"/>
      <c r="K19" s="343"/>
      <c r="L19" s="343"/>
      <c r="M19" s="343"/>
      <c r="N19" s="343"/>
      <c r="O19" s="343"/>
      <c r="P19" s="343"/>
      <c r="Q19" s="343"/>
      <c r="R19" s="483"/>
      <c r="S19" s="80"/>
      <c r="T19" s="50"/>
      <c r="U19" s="50"/>
      <c r="V19" s="50"/>
      <c r="W19" s="50"/>
      <c r="X19" s="50"/>
      <c r="Y19" s="93"/>
      <c r="Z19" s="112" t="str">
        <f t="shared" si="3"/>
        <v/>
      </c>
      <c r="AC19">
        <f t="shared" si="4"/>
        <v>0</v>
      </c>
    </row>
    <row r="20" spans="1:29" ht="28" x14ac:dyDescent="0.2">
      <c r="A20" s="344" t="s">
        <v>8</v>
      </c>
      <c r="B20" s="345" t="s">
        <v>279</v>
      </c>
      <c r="C20" s="343"/>
      <c r="D20" s="343"/>
      <c r="E20" s="343"/>
      <c r="F20" s="343"/>
      <c r="G20" s="343"/>
      <c r="H20" s="343"/>
      <c r="I20" s="343"/>
      <c r="J20" s="343"/>
      <c r="K20" s="343"/>
      <c r="L20" s="343"/>
      <c r="M20" s="343"/>
      <c r="N20" s="343"/>
      <c r="O20" s="343"/>
      <c r="P20" s="343"/>
      <c r="Q20" s="343"/>
      <c r="R20" s="483"/>
      <c r="S20" s="80"/>
      <c r="T20" s="50"/>
      <c r="U20" s="50"/>
      <c r="V20" s="50"/>
      <c r="W20" s="50"/>
      <c r="X20" s="50"/>
      <c r="Y20" s="93"/>
      <c r="Z20" s="112" t="str">
        <f t="shared" si="3"/>
        <v/>
      </c>
      <c r="AC20">
        <f t="shared" si="4"/>
        <v>0</v>
      </c>
    </row>
    <row r="21" spans="1:29" ht="28" x14ac:dyDescent="0.2">
      <c r="A21" s="344" t="s">
        <v>10</v>
      </c>
      <c r="B21" s="345" t="s">
        <v>280</v>
      </c>
      <c r="C21" s="343"/>
      <c r="D21" s="343"/>
      <c r="E21" s="343"/>
      <c r="F21" s="343"/>
      <c r="G21" s="343"/>
      <c r="H21" s="343"/>
      <c r="I21" s="343"/>
      <c r="J21" s="343"/>
      <c r="K21" s="343"/>
      <c r="L21" s="343"/>
      <c r="M21" s="343"/>
      <c r="N21" s="343"/>
      <c r="O21" s="343"/>
      <c r="P21" s="343"/>
      <c r="Q21" s="343"/>
      <c r="R21" s="483"/>
      <c r="S21" s="80"/>
      <c r="T21" s="50"/>
      <c r="U21" s="50"/>
      <c r="V21" s="50"/>
      <c r="W21" s="50"/>
      <c r="X21" s="50"/>
      <c r="Y21" s="93"/>
      <c r="Z21" s="112" t="str">
        <f t="shared" si="3"/>
        <v/>
      </c>
      <c r="AC21">
        <f t="shared" si="4"/>
        <v>0</v>
      </c>
    </row>
    <row r="22" spans="1:29" ht="28" x14ac:dyDescent="0.2">
      <c r="A22" s="344" t="s">
        <v>12</v>
      </c>
      <c r="B22" s="345" t="s">
        <v>452</v>
      </c>
      <c r="C22" s="343"/>
      <c r="D22" s="343"/>
      <c r="E22" s="343"/>
      <c r="F22" s="343"/>
      <c r="G22" s="343"/>
      <c r="H22" s="343"/>
      <c r="I22" s="343"/>
      <c r="J22" s="343"/>
      <c r="K22" s="343"/>
      <c r="L22" s="343"/>
      <c r="M22" s="343"/>
      <c r="N22" s="343"/>
      <c r="O22" s="343"/>
      <c r="P22" s="343"/>
      <c r="Q22" s="343"/>
      <c r="R22" s="483"/>
      <c r="S22" s="80"/>
      <c r="T22" s="50"/>
      <c r="U22" s="50"/>
      <c r="V22" s="50"/>
      <c r="W22" s="50"/>
      <c r="X22" s="50"/>
      <c r="Y22" s="93"/>
      <c r="Z22" s="112" t="str">
        <f t="shared" si="3"/>
        <v/>
      </c>
      <c r="AC22">
        <f t="shared" si="4"/>
        <v>0</v>
      </c>
    </row>
    <row r="23" spans="1:29" ht="39" x14ac:dyDescent="0.2">
      <c r="A23" s="349" t="s">
        <v>275</v>
      </c>
      <c r="B23" s="350" t="s">
        <v>537</v>
      </c>
      <c r="C23" s="343"/>
      <c r="D23" s="343"/>
      <c r="E23" s="343"/>
      <c r="F23" s="343"/>
      <c r="G23" s="343"/>
      <c r="H23" s="343"/>
      <c r="I23" s="343"/>
      <c r="J23" s="343"/>
      <c r="K23" s="343"/>
      <c r="L23" s="343"/>
      <c r="M23" s="343"/>
      <c r="N23" s="343"/>
      <c r="O23" s="343"/>
      <c r="P23" s="343"/>
      <c r="Q23" s="343"/>
      <c r="R23" s="481"/>
      <c r="S23" s="88"/>
      <c r="T23" s="50"/>
      <c r="U23" s="50"/>
      <c r="V23" s="50"/>
      <c r="W23" s="50"/>
      <c r="X23" s="50"/>
      <c r="Y23" s="93"/>
      <c r="Z23" s="112" t="str">
        <f t="shared" si="3"/>
        <v/>
      </c>
      <c r="AC23">
        <f t="shared" si="4"/>
        <v>0</v>
      </c>
    </row>
    <row r="25" spans="1:29" x14ac:dyDescent="0.2">
      <c r="A25" s="351"/>
      <c r="B25" s="352" t="s">
        <v>23</v>
      </c>
    </row>
    <row r="26" spans="1:29" x14ac:dyDescent="0.2">
      <c r="A26" s="353" t="s">
        <v>98</v>
      </c>
      <c r="B26" s="354" t="s">
        <v>99</v>
      </c>
      <c r="X26" s="90" t="s">
        <v>592</v>
      </c>
      <c r="Z26" s="91" t="e">
        <f>AVERAGE(Z5,Z9,Z12,Z17,Z23)</f>
        <v>#DIV/0!</v>
      </c>
    </row>
  </sheetData>
  <sheetProtection password="CF63" sheet="1" objects="1" scenarios="1" selectLockedCells="1"/>
  <mergeCells count="4">
    <mergeCell ref="R5:R8"/>
    <mergeCell ref="R9:R11"/>
    <mergeCell ref="R12:R16"/>
    <mergeCell ref="R17:R23"/>
  </mergeCells>
  <dataValidations count="5">
    <dataValidation type="whole" operator="equal" allowBlank="1" showInputMessage="1" showErrorMessage="1" sqref="T5:T23" xr:uid="{00000000-0002-0000-0A00-000000000000}">
      <formula1>0</formula1>
    </dataValidation>
    <dataValidation type="whole" operator="equal" allowBlank="1" showInputMessage="1" showErrorMessage="1" sqref="U5:U23" xr:uid="{00000000-0002-0000-0A00-000001000000}">
      <formula1>1</formula1>
    </dataValidation>
    <dataValidation type="whole" operator="equal" allowBlank="1" showInputMessage="1" showErrorMessage="1" sqref="V5:V23" xr:uid="{00000000-0002-0000-0A00-000002000000}">
      <formula1>2</formula1>
    </dataValidation>
    <dataValidation type="whole" operator="equal" allowBlank="1" showInputMessage="1" showErrorMessage="1" sqref="W5:W23" xr:uid="{00000000-0002-0000-0A00-000003000000}">
      <formula1>3</formula1>
    </dataValidation>
    <dataValidation type="whole" operator="equal" allowBlank="1" showInputMessage="1" showErrorMessage="1" sqref="X5:X23" xr:uid="{00000000-0002-0000-0A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44"/>
  <sheetViews>
    <sheetView zoomScale="80" zoomScaleNormal="80" zoomScalePageLayoutView="110" workbookViewId="0">
      <pane xSplit="2" ySplit="4" topLeftCell="O5" activePane="bottomRight" state="frozen"/>
      <selection pane="topRight" activeCell="C1" sqref="C1"/>
      <selection pane="bottomLeft" activeCell="A5" sqref="A5"/>
      <selection pane="bottomRight" activeCell="Z8" sqref="Z8"/>
    </sheetView>
  </sheetViews>
  <sheetFormatPr baseColWidth="10" defaultColWidth="8.83203125" defaultRowHeight="15" x14ac:dyDescent="0.2"/>
  <cols>
    <col min="2" max="2" width="70.6640625" style="28" customWidth="1"/>
    <col min="3" max="3" width="7.5" customWidth="1"/>
    <col min="4" max="6" width="8.83203125" customWidth="1"/>
    <col min="7" max="7" width="8" customWidth="1"/>
    <col min="8" max="17" width="8.83203125" customWidth="1"/>
    <col min="18" max="18" width="27.33203125" customWidth="1"/>
    <col min="19" max="19" width="12.5" customWidth="1"/>
    <col min="25" max="25" width="50.6640625" style="127" customWidth="1"/>
    <col min="26" max="26" width="15.83203125" customWidth="1"/>
    <col min="29" max="29" width="0" hidden="1" customWidth="1"/>
  </cols>
  <sheetData>
    <row r="1" spans="1:29" x14ac:dyDescent="0.2">
      <c r="A1" s="355" t="s">
        <v>597</v>
      </c>
      <c r="B1" s="356"/>
    </row>
    <row r="2" spans="1:29" x14ac:dyDescent="0.2">
      <c r="A2" s="357"/>
      <c r="B2" s="358"/>
      <c r="C2" s="55"/>
      <c r="D2" s="55"/>
      <c r="E2" s="55"/>
      <c r="F2" s="55"/>
      <c r="G2" s="55"/>
      <c r="H2" s="55"/>
      <c r="I2" s="55"/>
      <c r="J2" s="55"/>
      <c r="K2" s="55"/>
      <c r="L2" s="56" t="s">
        <v>24</v>
      </c>
      <c r="M2" s="55"/>
      <c r="N2" s="55"/>
      <c r="O2" s="55"/>
      <c r="P2" s="55"/>
      <c r="Q2" s="55"/>
    </row>
    <row r="3" spans="1:29" ht="42" x14ac:dyDescent="0.2">
      <c r="A3" s="359"/>
      <c r="B3" s="360"/>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69.75" customHeight="1" x14ac:dyDescent="0.2">
      <c r="A4" s="361" t="s">
        <v>281</v>
      </c>
      <c r="B4" s="360"/>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'B.P&amp;S 7. IT ecosystem'!T4</f>
        <v>0</v>
      </c>
      <c r="U4" s="70">
        <f>'B.P&amp;S 7. IT ecosystem'!U4</f>
        <v>1</v>
      </c>
      <c r="V4" s="70">
        <f>'B.P&amp;S 7. IT ecosystem'!V4</f>
        <v>2</v>
      </c>
      <c r="W4" s="70">
        <f>'B.P&amp;S 7. IT ecosystem'!W4</f>
        <v>3</v>
      </c>
      <c r="X4" s="70">
        <f>'B.P&amp;S 7. IT ecosystem'!X4</f>
        <v>4</v>
      </c>
      <c r="Y4" s="71" t="s">
        <v>598</v>
      </c>
      <c r="Z4" s="72" t="s">
        <v>590</v>
      </c>
    </row>
    <row r="5" spans="1:29" ht="28" x14ac:dyDescent="0.2">
      <c r="A5" s="362" t="s">
        <v>282</v>
      </c>
      <c r="B5" s="363" t="s">
        <v>283</v>
      </c>
      <c r="C5" s="364"/>
      <c r="D5" s="364"/>
      <c r="E5" s="364"/>
      <c r="F5" s="364"/>
      <c r="G5" s="364"/>
      <c r="H5" s="364"/>
      <c r="I5" s="364"/>
      <c r="J5" s="364"/>
      <c r="K5" s="364"/>
      <c r="L5" s="364"/>
      <c r="M5" s="364"/>
      <c r="N5" s="364"/>
      <c r="O5" s="364"/>
      <c r="P5" s="364"/>
      <c r="Q5" s="364"/>
      <c r="R5" s="484" t="s">
        <v>374</v>
      </c>
      <c r="S5" s="365"/>
      <c r="T5" s="83"/>
      <c r="U5" s="83"/>
      <c r="V5" s="83"/>
      <c r="W5" s="83"/>
      <c r="X5" s="83"/>
      <c r="Y5" s="84"/>
      <c r="Z5" s="119" t="str">
        <f>IF(AC5&gt;0,AVERAGE(Z6:Z7),"")</f>
        <v/>
      </c>
      <c r="AC5">
        <f>SUM(AC6:AC7)</f>
        <v>0</v>
      </c>
    </row>
    <row r="6" spans="1:29" x14ac:dyDescent="0.2">
      <c r="A6" s="366" t="s">
        <v>4</v>
      </c>
      <c r="B6" s="367" t="s">
        <v>80</v>
      </c>
      <c r="C6" s="364"/>
      <c r="D6" s="364"/>
      <c r="E6" s="364"/>
      <c r="F6" s="364"/>
      <c r="G6" s="364"/>
      <c r="H6" s="364"/>
      <c r="I6" s="364"/>
      <c r="J6" s="364"/>
      <c r="K6" s="364"/>
      <c r="L6" s="364"/>
      <c r="M6" s="364"/>
      <c r="N6" s="364"/>
      <c r="O6" s="364"/>
      <c r="P6" s="364"/>
      <c r="Q6" s="364"/>
      <c r="R6" s="484"/>
      <c r="S6" s="368"/>
      <c r="T6" s="50"/>
      <c r="U6" s="50"/>
      <c r="V6" s="50"/>
      <c r="W6" s="50"/>
      <c r="X6" s="50"/>
      <c r="Y6" s="93"/>
      <c r="Z6" s="112" t="str">
        <f>IF(AC6&gt;0,SUM(T6:X6),"")</f>
        <v/>
      </c>
      <c r="AC6">
        <f>COUNT(T6:X6)</f>
        <v>0</v>
      </c>
    </row>
    <row r="7" spans="1:29" x14ac:dyDescent="0.2">
      <c r="A7" s="369" t="s">
        <v>6</v>
      </c>
      <c r="B7" s="370" t="s">
        <v>81</v>
      </c>
      <c r="C7" s="364"/>
      <c r="D7" s="364"/>
      <c r="E7" s="364"/>
      <c r="F7" s="364"/>
      <c r="G7" s="364"/>
      <c r="H7" s="364"/>
      <c r="I7" s="364"/>
      <c r="J7" s="364"/>
      <c r="K7" s="364"/>
      <c r="L7" s="364"/>
      <c r="M7" s="364"/>
      <c r="N7" s="364"/>
      <c r="O7" s="364"/>
      <c r="P7" s="364"/>
      <c r="Q7" s="371"/>
      <c r="R7" s="484"/>
      <c r="S7" s="368"/>
      <c r="T7" s="50"/>
      <c r="U7" s="50"/>
      <c r="V7" s="50"/>
      <c r="W7" s="50"/>
      <c r="X7" s="50"/>
      <c r="Y7" s="93"/>
      <c r="Z7" s="112" t="str">
        <f>IF(AC7&gt;0,SUM(T7:X7),"")</f>
        <v/>
      </c>
      <c r="AC7">
        <f>COUNT(T7:X7)</f>
        <v>0</v>
      </c>
    </row>
    <row r="8" spans="1:29" x14ac:dyDescent="0.2">
      <c r="A8" s="362" t="s">
        <v>284</v>
      </c>
      <c r="B8" s="363" t="s">
        <v>285</v>
      </c>
      <c r="C8" s="364"/>
      <c r="D8" s="364"/>
      <c r="E8" s="364"/>
      <c r="F8" s="364"/>
      <c r="G8" s="364"/>
      <c r="H8" s="364"/>
      <c r="I8" s="364"/>
      <c r="J8" s="364"/>
      <c r="K8" s="364"/>
      <c r="L8" s="364"/>
      <c r="M8" s="364"/>
      <c r="N8" s="364"/>
      <c r="O8" s="364"/>
      <c r="P8" s="364"/>
      <c r="Q8" s="364"/>
      <c r="R8" s="484"/>
      <c r="S8" s="372"/>
      <c r="T8" s="83"/>
      <c r="U8" s="83"/>
      <c r="V8" s="83"/>
      <c r="W8" s="83"/>
      <c r="X8" s="83"/>
      <c r="Y8" s="84"/>
      <c r="Z8" s="119" t="e">
        <f>AVERAGE(Z9:Z30,Z35,Z36)</f>
        <v>#DIV/0!</v>
      </c>
      <c r="AC8">
        <f>SUM(AC9:AC30,AC35,AC36)</f>
        <v>0</v>
      </c>
    </row>
    <row r="9" spans="1:29" ht="32" x14ac:dyDescent="0.2">
      <c r="A9" s="366" t="s">
        <v>4</v>
      </c>
      <c r="B9" s="367" t="s">
        <v>286</v>
      </c>
      <c r="C9" s="364"/>
      <c r="D9" s="364"/>
      <c r="E9" s="364"/>
      <c r="F9" s="364"/>
      <c r="G9" s="364"/>
      <c r="H9" s="364"/>
      <c r="I9" s="364"/>
      <c r="J9" s="364"/>
      <c r="K9" s="364"/>
      <c r="L9" s="364"/>
      <c r="M9" s="364"/>
      <c r="N9" s="364"/>
      <c r="O9" s="364"/>
      <c r="P9" s="364"/>
      <c r="Q9" s="364"/>
      <c r="R9" s="1" t="s">
        <v>384</v>
      </c>
      <c r="S9" s="492" t="s">
        <v>564</v>
      </c>
      <c r="T9" s="50"/>
      <c r="U9" s="50"/>
      <c r="V9" s="50"/>
      <c r="W9" s="50"/>
      <c r="X9" s="50"/>
      <c r="Y9" s="93"/>
      <c r="Z9" s="112" t="str">
        <f t="shared" ref="Z9:Z29" si="0">IF(AC9&gt;0,SUM(T9:X9),"")</f>
        <v/>
      </c>
      <c r="AC9">
        <f t="shared" ref="AC9:AC29" si="1">COUNT(T9:X9)</f>
        <v>0</v>
      </c>
    </row>
    <row r="10" spans="1:29" ht="26" x14ac:dyDescent="0.2">
      <c r="A10" s="369" t="s">
        <v>6</v>
      </c>
      <c r="B10" s="370" t="s">
        <v>492</v>
      </c>
      <c r="C10" s="364"/>
      <c r="D10" s="364"/>
      <c r="E10" s="364"/>
      <c r="F10" s="364"/>
      <c r="G10" s="364"/>
      <c r="H10" s="364"/>
      <c r="I10" s="364"/>
      <c r="J10" s="364"/>
      <c r="K10" s="364"/>
      <c r="L10" s="364"/>
      <c r="M10" s="364"/>
      <c r="N10" s="364"/>
      <c r="O10" s="364"/>
      <c r="P10" s="364"/>
      <c r="Q10" s="371"/>
      <c r="R10" s="1" t="s">
        <v>375</v>
      </c>
      <c r="S10" s="493"/>
      <c r="T10" s="50"/>
      <c r="U10" s="50"/>
      <c r="V10" s="50"/>
      <c r="W10" s="50"/>
      <c r="X10" s="50"/>
      <c r="Y10" s="93"/>
      <c r="Z10" s="112" t="str">
        <f t="shared" si="0"/>
        <v/>
      </c>
      <c r="AC10">
        <f t="shared" si="1"/>
        <v>0</v>
      </c>
    </row>
    <row r="11" spans="1:29" ht="28" x14ac:dyDescent="0.2">
      <c r="A11" s="366" t="s">
        <v>8</v>
      </c>
      <c r="B11" s="367" t="s">
        <v>287</v>
      </c>
      <c r="C11" s="364"/>
      <c r="D11" s="364"/>
      <c r="E11" s="364"/>
      <c r="F11" s="364"/>
      <c r="G11" s="364"/>
      <c r="H11" s="364"/>
      <c r="I11" s="364"/>
      <c r="J11" s="364"/>
      <c r="K11" s="364"/>
      <c r="L11" s="364"/>
      <c r="M11" s="364"/>
      <c r="N11" s="364"/>
      <c r="O11" s="364"/>
      <c r="P11" s="364"/>
      <c r="Q11" s="364"/>
      <c r="R11" s="476" t="s">
        <v>385</v>
      </c>
      <c r="S11" s="493"/>
      <c r="T11" s="50"/>
      <c r="U11" s="50"/>
      <c r="V11" s="50"/>
      <c r="W11" s="50"/>
      <c r="X11" s="50"/>
      <c r="Y11" s="93"/>
      <c r="Z11" s="112" t="str">
        <f t="shared" si="0"/>
        <v/>
      </c>
      <c r="AC11">
        <f t="shared" si="1"/>
        <v>0</v>
      </c>
    </row>
    <row r="12" spans="1:29" ht="28" x14ac:dyDescent="0.2">
      <c r="A12" s="366" t="s">
        <v>10</v>
      </c>
      <c r="B12" s="367" t="s">
        <v>288</v>
      </c>
      <c r="C12" s="364"/>
      <c r="D12" s="364"/>
      <c r="E12" s="364"/>
      <c r="F12" s="364"/>
      <c r="G12" s="364"/>
      <c r="H12" s="364"/>
      <c r="I12" s="364"/>
      <c r="J12" s="364"/>
      <c r="K12" s="364"/>
      <c r="L12" s="364"/>
      <c r="M12" s="364"/>
      <c r="N12" s="364"/>
      <c r="O12" s="364"/>
      <c r="P12" s="364"/>
      <c r="Q12" s="364"/>
      <c r="R12" s="476"/>
      <c r="S12" s="493"/>
      <c r="T12" s="50"/>
      <c r="U12" s="50"/>
      <c r="V12" s="50"/>
      <c r="W12" s="50"/>
      <c r="X12" s="50"/>
      <c r="Y12" s="93"/>
      <c r="Z12" s="112" t="str">
        <f t="shared" si="0"/>
        <v/>
      </c>
      <c r="AC12">
        <f t="shared" si="1"/>
        <v>0</v>
      </c>
    </row>
    <row r="13" spans="1:29" ht="30" customHeight="1" x14ac:dyDescent="0.2">
      <c r="A13" s="366" t="s">
        <v>12</v>
      </c>
      <c r="B13" s="367" t="s">
        <v>446</v>
      </c>
      <c r="C13" s="364"/>
      <c r="D13" s="364"/>
      <c r="E13" s="364"/>
      <c r="F13" s="364"/>
      <c r="G13" s="364"/>
      <c r="H13" s="364"/>
      <c r="I13" s="364"/>
      <c r="J13" s="364"/>
      <c r="K13" s="364"/>
      <c r="L13" s="364"/>
      <c r="M13" s="364"/>
      <c r="N13" s="364"/>
      <c r="O13" s="364"/>
      <c r="P13" s="364"/>
      <c r="Q13" s="364"/>
      <c r="R13" s="1" t="s">
        <v>479</v>
      </c>
      <c r="S13" s="373"/>
      <c r="T13" s="50"/>
      <c r="U13" s="50"/>
      <c r="V13" s="50"/>
      <c r="W13" s="50"/>
      <c r="X13" s="50"/>
      <c r="Y13" s="93"/>
      <c r="Z13" s="112" t="str">
        <f t="shared" si="0"/>
        <v/>
      </c>
      <c r="AC13">
        <f t="shared" si="1"/>
        <v>0</v>
      </c>
    </row>
    <row r="14" spans="1:29" ht="39" x14ac:dyDescent="0.2">
      <c r="A14" s="369" t="s">
        <v>14</v>
      </c>
      <c r="B14" s="370" t="s">
        <v>289</v>
      </c>
      <c r="C14" s="364"/>
      <c r="D14" s="364"/>
      <c r="E14" s="364"/>
      <c r="F14" s="364"/>
      <c r="G14" s="364"/>
      <c r="H14" s="364"/>
      <c r="I14" s="364"/>
      <c r="J14" s="364"/>
      <c r="K14" s="364"/>
      <c r="L14" s="364"/>
      <c r="M14" s="364"/>
      <c r="N14" s="364"/>
      <c r="O14" s="364"/>
      <c r="P14" s="364"/>
      <c r="Q14" s="371"/>
      <c r="R14" s="480" t="s">
        <v>473</v>
      </c>
      <c r="S14" s="374" t="s">
        <v>564</v>
      </c>
      <c r="T14" s="50"/>
      <c r="U14" s="50"/>
      <c r="V14" s="50"/>
      <c r="W14" s="50"/>
      <c r="X14" s="50"/>
      <c r="Y14" s="93"/>
      <c r="Z14" s="112" t="str">
        <f t="shared" si="0"/>
        <v/>
      </c>
      <c r="AC14">
        <f t="shared" si="1"/>
        <v>0</v>
      </c>
    </row>
    <row r="15" spans="1:29" ht="26" x14ac:dyDescent="0.2">
      <c r="A15" s="369" t="s">
        <v>16</v>
      </c>
      <c r="B15" s="370" t="s">
        <v>290</v>
      </c>
      <c r="C15" s="364"/>
      <c r="D15" s="364"/>
      <c r="E15" s="364"/>
      <c r="F15" s="364"/>
      <c r="G15" s="364"/>
      <c r="H15" s="364"/>
      <c r="I15" s="364"/>
      <c r="J15" s="364"/>
      <c r="K15" s="364"/>
      <c r="L15" s="364"/>
      <c r="M15" s="364"/>
      <c r="N15" s="364"/>
      <c r="O15" s="364"/>
      <c r="P15" s="364"/>
      <c r="Q15" s="371"/>
      <c r="R15" s="481"/>
      <c r="S15" s="375"/>
      <c r="T15" s="50"/>
      <c r="U15" s="50"/>
      <c r="V15" s="50"/>
      <c r="W15" s="50"/>
      <c r="X15" s="50"/>
      <c r="Y15" s="93"/>
      <c r="Z15" s="112" t="str">
        <f t="shared" si="0"/>
        <v/>
      </c>
      <c r="AC15">
        <f t="shared" si="1"/>
        <v>0</v>
      </c>
    </row>
    <row r="16" spans="1:29" ht="26" x14ac:dyDescent="0.2">
      <c r="A16" s="369" t="s">
        <v>18</v>
      </c>
      <c r="B16" s="370" t="s">
        <v>447</v>
      </c>
      <c r="C16" s="364"/>
      <c r="D16" s="364"/>
      <c r="E16" s="364"/>
      <c r="F16" s="364"/>
      <c r="G16" s="364"/>
      <c r="H16" s="364"/>
      <c r="I16" s="364"/>
      <c r="J16" s="364"/>
      <c r="K16" s="364"/>
      <c r="L16" s="364"/>
      <c r="M16" s="364"/>
      <c r="N16" s="364"/>
      <c r="O16" s="364"/>
      <c r="P16" s="364"/>
      <c r="Q16" s="371"/>
      <c r="R16" s="480" t="s">
        <v>375</v>
      </c>
      <c r="S16" s="365"/>
      <c r="T16" s="50"/>
      <c r="U16" s="50"/>
      <c r="V16" s="50"/>
      <c r="W16" s="50"/>
      <c r="X16" s="50"/>
      <c r="Y16" s="93"/>
      <c r="Z16" s="112" t="str">
        <f t="shared" si="0"/>
        <v/>
      </c>
      <c r="AC16">
        <f t="shared" si="1"/>
        <v>0</v>
      </c>
    </row>
    <row r="17" spans="1:29" ht="30" customHeight="1" x14ac:dyDescent="0.2">
      <c r="A17" s="369" t="s">
        <v>20</v>
      </c>
      <c r="B17" s="370" t="s">
        <v>448</v>
      </c>
      <c r="C17" s="364"/>
      <c r="D17" s="364"/>
      <c r="E17" s="364"/>
      <c r="F17" s="364"/>
      <c r="G17" s="364"/>
      <c r="H17" s="364"/>
      <c r="I17" s="364"/>
      <c r="J17" s="364"/>
      <c r="K17" s="364"/>
      <c r="L17" s="364"/>
      <c r="M17" s="364"/>
      <c r="N17" s="364"/>
      <c r="O17" s="364"/>
      <c r="P17" s="364"/>
      <c r="Q17" s="371"/>
      <c r="R17" s="483"/>
      <c r="S17" s="478" t="s">
        <v>564</v>
      </c>
      <c r="T17" s="50"/>
      <c r="U17" s="50"/>
      <c r="V17" s="50"/>
      <c r="W17" s="50"/>
      <c r="X17" s="50"/>
      <c r="Y17" s="93"/>
      <c r="Z17" s="112" t="str">
        <f t="shared" si="0"/>
        <v/>
      </c>
      <c r="AC17">
        <f t="shared" si="1"/>
        <v>0</v>
      </c>
    </row>
    <row r="18" spans="1:29" ht="26" x14ac:dyDescent="0.2">
      <c r="A18" s="369" t="s">
        <v>49</v>
      </c>
      <c r="B18" s="370" t="s">
        <v>291</v>
      </c>
      <c r="C18" s="364"/>
      <c r="D18" s="364"/>
      <c r="E18" s="364"/>
      <c r="F18" s="364"/>
      <c r="G18" s="364"/>
      <c r="H18" s="364"/>
      <c r="I18" s="364"/>
      <c r="J18" s="364"/>
      <c r="K18" s="364"/>
      <c r="L18" s="364"/>
      <c r="M18" s="364"/>
      <c r="N18" s="364"/>
      <c r="O18" s="364"/>
      <c r="P18" s="364"/>
      <c r="Q18" s="371"/>
      <c r="R18" s="483"/>
      <c r="S18" s="478"/>
      <c r="T18" s="50"/>
      <c r="U18" s="50"/>
      <c r="V18" s="50"/>
      <c r="W18" s="50"/>
      <c r="X18" s="50"/>
      <c r="Y18" s="93"/>
      <c r="Z18" s="112" t="str">
        <f t="shared" si="0"/>
        <v/>
      </c>
      <c r="AC18">
        <f t="shared" si="1"/>
        <v>0</v>
      </c>
    </row>
    <row r="19" spans="1:29" ht="26" x14ac:dyDescent="0.2">
      <c r="A19" s="369" t="s">
        <v>50</v>
      </c>
      <c r="B19" s="370" t="s">
        <v>292</v>
      </c>
      <c r="C19" s="364"/>
      <c r="D19" s="364"/>
      <c r="E19" s="364"/>
      <c r="F19" s="364"/>
      <c r="G19" s="364"/>
      <c r="H19" s="364"/>
      <c r="I19" s="364"/>
      <c r="J19" s="364"/>
      <c r="K19" s="364"/>
      <c r="L19" s="364"/>
      <c r="M19" s="364"/>
      <c r="N19" s="364"/>
      <c r="O19" s="364"/>
      <c r="P19" s="364"/>
      <c r="Q19" s="371"/>
      <c r="R19" s="483"/>
      <c r="S19" s="368"/>
      <c r="T19" s="50"/>
      <c r="U19" s="50"/>
      <c r="V19" s="50"/>
      <c r="W19" s="50"/>
      <c r="X19" s="50"/>
      <c r="Y19" s="93"/>
      <c r="Z19" s="112" t="str">
        <f t="shared" si="0"/>
        <v/>
      </c>
      <c r="AC19">
        <f t="shared" si="1"/>
        <v>0</v>
      </c>
    </row>
    <row r="20" spans="1:29" ht="32" x14ac:dyDescent="0.2">
      <c r="A20" s="369" t="s">
        <v>51</v>
      </c>
      <c r="B20" s="370" t="s">
        <v>293</v>
      </c>
      <c r="C20" s="364"/>
      <c r="D20" s="364"/>
      <c r="E20" s="364"/>
      <c r="F20" s="364"/>
      <c r="G20" s="364"/>
      <c r="H20" s="364"/>
      <c r="I20" s="364"/>
      <c r="J20" s="364"/>
      <c r="K20" s="364"/>
      <c r="L20" s="364"/>
      <c r="M20" s="364"/>
      <c r="N20" s="364"/>
      <c r="O20" s="364"/>
      <c r="P20" s="364"/>
      <c r="Q20" s="371"/>
      <c r="R20" s="483"/>
      <c r="S20" s="376" t="s">
        <v>564</v>
      </c>
      <c r="T20" s="50"/>
      <c r="U20" s="50"/>
      <c r="V20" s="50"/>
      <c r="W20" s="50"/>
      <c r="X20" s="50"/>
      <c r="Y20" s="93"/>
      <c r="Z20" s="112" t="str">
        <f t="shared" si="0"/>
        <v/>
      </c>
      <c r="AC20">
        <f t="shared" si="1"/>
        <v>0</v>
      </c>
    </row>
    <row r="21" spans="1:29" x14ac:dyDescent="0.2">
      <c r="A21" s="369" t="s">
        <v>52</v>
      </c>
      <c r="B21" s="370" t="s">
        <v>294</v>
      </c>
      <c r="C21" s="364"/>
      <c r="D21" s="364"/>
      <c r="E21" s="364"/>
      <c r="F21" s="364"/>
      <c r="G21" s="364"/>
      <c r="H21" s="364"/>
      <c r="I21" s="364"/>
      <c r="J21" s="364"/>
      <c r="K21" s="364"/>
      <c r="L21" s="364"/>
      <c r="M21" s="364"/>
      <c r="N21" s="364"/>
      <c r="O21" s="364"/>
      <c r="P21" s="364"/>
      <c r="Q21" s="371"/>
      <c r="R21" s="483"/>
      <c r="S21" s="377"/>
      <c r="T21" s="50"/>
      <c r="U21" s="50"/>
      <c r="V21" s="50"/>
      <c r="W21" s="50"/>
      <c r="X21" s="50"/>
      <c r="Y21" s="93"/>
      <c r="Z21" s="112" t="str">
        <f t="shared" si="0"/>
        <v/>
      </c>
      <c r="AC21">
        <f t="shared" si="1"/>
        <v>0</v>
      </c>
    </row>
    <row r="22" spans="1:29" ht="26" x14ac:dyDescent="0.2">
      <c r="A22" s="369" t="s">
        <v>140</v>
      </c>
      <c r="B22" s="370" t="s">
        <v>480</v>
      </c>
      <c r="C22" s="364"/>
      <c r="D22" s="364"/>
      <c r="E22" s="364"/>
      <c r="F22" s="364"/>
      <c r="G22" s="364"/>
      <c r="H22" s="364"/>
      <c r="I22" s="364"/>
      <c r="J22" s="364"/>
      <c r="K22" s="364"/>
      <c r="L22" s="364"/>
      <c r="M22" s="364"/>
      <c r="N22" s="364"/>
      <c r="O22" s="364"/>
      <c r="P22" s="364"/>
      <c r="Q22" s="371"/>
      <c r="R22" s="483"/>
      <c r="S22" s="377"/>
      <c r="T22" s="50"/>
      <c r="U22" s="50"/>
      <c r="V22" s="50"/>
      <c r="W22" s="50"/>
      <c r="X22" s="50"/>
      <c r="Y22" s="93"/>
      <c r="Z22" s="112" t="str">
        <f t="shared" si="0"/>
        <v/>
      </c>
      <c r="AC22">
        <f t="shared" si="1"/>
        <v>0</v>
      </c>
    </row>
    <row r="23" spans="1:29" ht="26" x14ac:dyDescent="0.2">
      <c r="A23" s="369" t="s">
        <v>141</v>
      </c>
      <c r="B23" s="370" t="s">
        <v>295</v>
      </c>
      <c r="C23" s="364"/>
      <c r="D23" s="364"/>
      <c r="E23" s="364"/>
      <c r="F23" s="364"/>
      <c r="G23" s="364"/>
      <c r="H23" s="364"/>
      <c r="I23" s="364"/>
      <c r="J23" s="364"/>
      <c r="K23" s="364"/>
      <c r="L23" s="364"/>
      <c r="M23" s="364"/>
      <c r="N23" s="364"/>
      <c r="O23" s="364"/>
      <c r="P23" s="364"/>
      <c r="Q23" s="371"/>
      <c r="R23" s="483"/>
      <c r="S23" s="377"/>
      <c r="T23" s="50"/>
      <c r="U23" s="50"/>
      <c r="V23" s="50"/>
      <c r="W23" s="50"/>
      <c r="X23" s="50"/>
      <c r="Y23" s="93"/>
      <c r="Z23" s="112" t="str">
        <f t="shared" si="0"/>
        <v/>
      </c>
      <c r="AC23">
        <f t="shared" si="1"/>
        <v>0</v>
      </c>
    </row>
    <row r="24" spans="1:29" ht="32" x14ac:dyDescent="0.2">
      <c r="A24" s="369" t="s">
        <v>142</v>
      </c>
      <c r="B24" s="370" t="s">
        <v>297</v>
      </c>
      <c r="C24" s="371"/>
      <c r="D24" s="371"/>
      <c r="E24" s="378"/>
      <c r="F24" s="378"/>
      <c r="G24" s="378"/>
      <c r="H24" s="371"/>
      <c r="I24" s="371"/>
      <c r="J24" s="371"/>
      <c r="K24" s="371"/>
      <c r="L24" s="371"/>
      <c r="M24" s="371"/>
      <c r="N24" s="371"/>
      <c r="O24" s="371"/>
      <c r="P24" s="371"/>
      <c r="Q24" s="371"/>
      <c r="R24" s="481"/>
      <c r="S24" s="379" t="s">
        <v>564</v>
      </c>
      <c r="T24" s="50"/>
      <c r="U24" s="50"/>
      <c r="V24" s="50"/>
      <c r="W24" s="50"/>
      <c r="X24" s="50"/>
      <c r="Y24" s="93"/>
      <c r="Z24" s="112" t="str">
        <f t="shared" si="0"/>
        <v/>
      </c>
      <c r="AC24">
        <f t="shared" si="1"/>
        <v>0</v>
      </c>
    </row>
    <row r="25" spans="1:29" ht="26" x14ac:dyDescent="0.2">
      <c r="A25" s="369" t="s">
        <v>143</v>
      </c>
      <c r="B25" s="370" t="s">
        <v>493</v>
      </c>
      <c r="C25" s="371"/>
      <c r="D25" s="371"/>
      <c r="E25" s="371"/>
      <c r="F25" s="371"/>
      <c r="G25" s="371"/>
      <c r="H25" s="371"/>
      <c r="I25" s="371"/>
      <c r="J25" s="371"/>
      <c r="K25" s="371"/>
      <c r="L25" s="371"/>
      <c r="M25" s="364"/>
      <c r="N25" s="378" t="s">
        <v>365</v>
      </c>
      <c r="O25" s="371"/>
      <c r="P25" s="371"/>
      <c r="Q25" s="371"/>
      <c r="R25" s="480" t="s">
        <v>375</v>
      </c>
      <c r="S25" s="377"/>
      <c r="T25" s="50"/>
      <c r="U25" s="50"/>
      <c r="V25" s="50"/>
      <c r="W25" s="50"/>
      <c r="X25" s="50"/>
      <c r="Y25" s="93"/>
      <c r="Z25" s="112" t="str">
        <f t="shared" si="0"/>
        <v/>
      </c>
      <c r="AC25">
        <f t="shared" si="1"/>
        <v>0</v>
      </c>
    </row>
    <row r="26" spans="1:29" ht="26" x14ac:dyDescent="0.2">
      <c r="A26" s="369" t="s">
        <v>296</v>
      </c>
      <c r="B26" s="370" t="s">
        <v>300</v>
      </c>
      <c r="C26" s="371"/>
      <c r="D26" s="371"/>
      <c r="E26" s="371"/>
      <c r="F26" s="371"/>
      <c r="G26" s="371"/>
      <c r="H26" s="371"/>
      <c r="I26" s="371"/>
      <c r="J26" s="371"/>
      <c r="K26" s="371"/>
      <c r="L26" s="371"/>
      <c r="M26" s="364"/>
      <c r="N26" s="371"/>
      <c r="O26" s="371"/>
      <c r="P26" s="371"/>
      <c r="Q26" s="371"/>
      <c r="R26" s="483"/>
      <c r="S26" s="377"/>
      <c r="T26" s="50"/>
      <c r="U26" s="50"/>
      <c r="V26" s="50"/>
      <c r="W26" s="50"/>
      <c r="X26" s="50"/>
      <c r="Y26" s="93"/>
      <c r="Z26" s="112" t="str">
        <f t="shared" si="0"/>
        <v/>
      </c>
      <c r="AC26">
        <f t="shared" si="1"/>
        <v>0</v>
      </c>
    </row>
    <row r="27" spans="1:29" ht="26" x14ac:dyDescent="0.2">
      <c r="A27" s="380" t="s">
        <v>298</v>
      </c>
      <c r="B27" s="370" t="s">
        <v>302</v>
      </c>
      <c r="C27" s="371"/>
      <c r="D27" s="371"/>
      <c r="E27" s="371"/>
      <c r="F27" s="371"/>
      <c r="G27" s="371"/>
      <c r="H27" s="371"/>
      <c r="I27" s="371"/>
      <c r="J27" s="371"/>
      <c r="K27" s="371"/>
      <c r="L27" s="364"/>
      <c r="M27" s="364"/>
      <c r="N27" s="378" t="s">
        <v>366</v>
      </c>
      <c r="O27" s="371"/>
      <c r="P27" s="371"/>
      <c r="Q27" s="371"/>
      <c r="R27" s="483"/>
      <c r="S27" s="377"/>
      <c r="T27" s="50"/>
      <c r="U27" s="50"/>
      <c r="V27" s="50"/>
      <c r="W27" s="50"/>
      <c r="X27" s="50"/>
      <c r="Y27" s="93"/>
      <c r="Z27" s="112" t="str">
        <f t="shared" si="0"/>
        <v/>
      </c>
      <c r="AC27">
        <f t="shared" si="1"/>
        <v>0</v>
      </c>
    </row>
    <row r="28" spans="1:29" ht="26" x14ac:dyDescent="0.2">
      <c r="A28" s="369" t="s">
        <v>299</v>
      </c>
      <c r="B28" s="370" t="s">
        <v>449</v>
      </c>
      <c r="C28" s="371"/>
      <c r="D28" s="371"/>
      <c r="E28" s="371"/>
      <c r="F28" s="371"/>
      <c r="G28" s="371"/>
      <c r="H28" s="371"/>
      <c r="I28" s="371"/>
      <c r="J28" s="371"/>
      <c r="K28" s="371"/>
      <c r="L28" s="371"/>
      <c r="M28" s="371"/>
      <c r="N28" s="371"/>
      <c r="O28" s="371"/>
      <c r="P28" s="364"/>
      <c r="Q28" s="371"/>
      <c r="R28" s="483"/>
      <c r="S28" s="377"/>
      <c r="T28" s="50"/>
      <c r="U28" s="50"/>
      <c r="V28" s="50"/>
      <c r="W28" s="50"/>
      <c r="X28" s="50"/>
      <c r="Y28" s="93"/>
      <c r="Z28" s="112" t="str">
        <f t="shared" si="0"/>
        <v/>
      </c>
      <c r="AC28">
        <f t="shared" si="1"/>
        <v>0</v>
      </c>
    </row>
    <row r="29" spans="1:29" x14ac:dyDescent="0.2">
      <c r="A29" s="369" t="s">
        <v>301</v>
      </c>
      <c r="B29" s="370" t="s">
        <v>305</v>
      </c>
      <c r="C29" s="371"/>
      <c r="D29" s="371"/>
      <c r="E29" s="371"/>
      <c r="F29" s="371"/>
      <c r="G29" s="371"/>
      <c r="H29" s="371"/>
      <c r="I29" s="371"/>
      <c r="J29" s="371"/>
      <c r="K29" s="371"/>
      <c r="L29" s="371"/>
      <c r="M29" s="371"/>
      <c r="N29" s="371"/>
      <c r="O29" s="364"/>
      <c r="P29" s="371"/>
      <c r="Q29" s="371"/>
      <c r="R29" s="483"/>
      <c r="S29" s="377"/>
      <c r="T29" s="50"/>
      <c r="U29" s="50"/>
      <c r="V29" s="50"/>
      <c r="W29" s="50"/>
      <c r="X29" s="50"/>
      <c r="Y29" s="93"/>
      <c r="Z29" s="112" t="str">
        <f t="shared" si="0"/>
        <v/>
      </c>
      <c r="AC29">
        <f t="shared" si="1"/>
        <v>0</v>
      </c>
    </row>
    <row r="30" spans="1:29" x14ac:dyDescent="0.2">
      <c r="A30" s="369" t="s">
        <v>89</v>
      </c>
      <c r="B30" s="370" t="s">
        <v>306</v>
      </c>
      <c r="C30" s="371"/>
      <c r="D30" s="371"/>
      <c r="E30" s="371"/>
      <c r="F30" s="371"/>
      <c r="G30" s="371"/>
      <c r="H30" s="371"/>
      <c r="I30" s="371"/>
      <c r="J30" s="371"/>
      <c r="K30" s="371"/>
      <c r="L30" s="371"/>
      <c r="M30" s="371"/>
      <c r="N30" s="371"/>
      <c r="O30" s="364"/>
      <c r="P30" s="371"/>
      <c r="Q30" s="371"/>
      <c r="R30" s="483"/>
      <c r="S30" s="377"/>
      <c r="T30" s="83"/>
      <c r="U30" s="83"/>
      <c r="V30" s="83"/>
      <c r="W30" s="83"/>
      <c r="X30" s="83"/>
      <c r="Y30" s="84"/>
      <c r="Z30" s="119" t="str">
        <f>IF(AC30&gt;0,AVERAGE(Z31:Z34),"")</f>
        <v/>
      </c>
      <c r="AC30">
        <f>SUM(AC31:AC34)</f>
        <v>0</v>
      </c>
    </row>
    <row r="31" spans="1:29" x14ac:dyDescent="0.2">
      <c r="A31" s="381" t="s">
        <v>20</v>
      </c>
      <c r="B31" s="370" t="s">
        <v>307</v>
      </c>
      <c r="C31" s="371"/>
      <c r="D31" s="371"/>
      <c r="E31" s="371"/>
      <c r="F31" s="371"/>
      <c r="G31" s="371"/>
      <c r="H31" s="371"/>
      <c r="I31" s="371"/>
      <c r="J31" s="371"/>
      <c r="K31" s="371"/>
      <c r="L31" s="371"/>
      <c r="M31" s="371"/>
      <c r="N31" s="371"/>
      <c r="O31" s="364"/>
      <c r="P31" s="371"/>
      <c r="Q31" s="371"/>
      <c r="R31" s="483"/>
      <c r="S31" s="377"/>
      <c r="T31" s="50"/>
      <c r="U31" s="50"/>
      <c r="V31" s="50"/>
      <c r="W31" s="50"/>
      <c r="X31" s="50"/>
      <c r="Y31" s="93"/>
      <c r="Z31" s="112" t="str">
        <f t="shared" ref="Z31:Z36" si="2">IF(AC31&gt;0,SUM(T31:X31),"")</f>
        <v/>
      </c>
      <c r="AC31">
        <f t="shared" ref="AC31:AC36" si="3">COUNT(T31:X31)</f>
        <v>0</v>
      </c>
    </row>
    <row r="32" spans="1:29" x14ac:dyDescent="0.2">
      <c r="A32" s="381" t="s">
        <v>111</v>
      </c>
      <c r="B32" s="370" t="s">
        <v>308</v>
      </c>
      <c r="C32" s="371"/>
      <c r="D32" s="371"/>
      <c r="E32" s="371"/>
      <c r="F32" s="371"/>
      <c r="G32" s="371"/>
      <c r="H32" s="371"/>
      <c r="I32" s="371"/>
      <c r="J32" s="371"/>
      <c r="K32" s="371"/>
      <c r="L32" s="371"/>
      <c r="M32" s="371"/>
      <c r="N32" s="371"/>
      <c r="O32" s="364"/>
      <c r="P32" s="371"/>
      <c r="Q32" s="371"/>
      <c r="R32" s="483"/>
      <c r="S32" s="377"/>
      <c r="T32" s="50"/>
      <c r="U32" s="50"/>
      <c r="V32" s="50"/>
      <c r="W32" s="50"/>
      <c r="X32" s="50"/>
      <c r="Y32" s="93"/>
      <c r="Z32" s="112" t="str">
        <f t="shared" si="2"/>
        <v/>
      </c>
      <c r="AC32">
        <f t="shared" si="3"/>
        <v>0</v>
      </c>
    </row>
    <row r="33" spans="1:29" x14ac:dyDescent="0.2">
      <c r="A33" s="381" t="s">
        <v>95</v>
      </c>
      <c r="B33" s="370" t="s">
        <v>309</v>
      </c>
      <c r="C33" s="371"/>
      <c r="D33" s="371"/>
      <c r="E33" s="371"/>
      <c r="F33" s="371"/>
      <c r="G33" s="371"/>
      <c r="H33" s="371"/>
      <c r="I33" s="371"/>
      <c r="J33" s="371"/>
      <c r="K33" s="371"/>
      <c r="L33" s="371"/>
      <c r="M33" s="371"/>
      <c r="N33" s="371"/>
      <c r="O33" s="364"/>
      <c r="P33" s="371"/>
      <c r="Q33" s="371"/>
      <c r="R33" s="483"/>
      <c r="S33" s="377"/>
      <c r="T33" s="50"/>
      <c r="U33" s="50"/>
      <c r="V33" s="50"/>
      <c r="W33" s="50"/>
      <c r="X33" s="50"/>
      <c r="Y33" s="93"/>
      <c r="Z33" s="112" t="str">
        <f t="shared" si="2"/>
        <v/>
      </c>
      <c r="AC33">
        <f t="shared" si="3"/>
        <v>0</v>
      </c>
    </row>
    <row r="34" spans="1:29" ht="26" x14ac:dyDescent="0.2">
      <c r="A34" s="381" t="s">
        <v>88</v>
      </c>
      <c r="B34" s="370" t="s">
        <v>310</v>
      </c>
      <c r="C34" s="371"/>
      <c r="D34" s="371"/>
      <c r="E34" s="371"/>
      <c r="F34" s="371"/>
      <c r="G34" s="371"/>
      <c r="H34" s="371"/>
      <c r="I34" s="371"/>
      <c r="J34" s="371"/>
      <c r="K34" s="371"/>
      <c r="L34" s="371"/>
      <c r="M34" s="371"/>
      <c r="N34" s="371"/>
      <c r="O34" s="364"/>
      <c r="P34" s="371"/>
      <c r="Q34" s="371"/>
      <c r="R34" s="483"/>
      <c r="S34" s="377"/>
      <c r="T34" s="50"/>
      <c r="U34" s="50"/>
      <c r="V34" s="50"/>
      <c r="W34" s="50"/>
      <c r="X34" s="50"/>
      <c r="Y34" s="93"/>
      <c r="Z34" s="112" t="str">
        <f t="shared" si="2"/>
        <v/>
      </c>
      <c r="AC34">
        <f t="shared" si="3"/>
        <v>0</v>
      </c>
    </row>
    <row r="35" spans="1:29" ht="26" x14ac:dyDescent="0.2">
      <c r="A35" s="369" t="s">
        <v>303</v>
      </c>
      <c r="B35" s="370" t="s">
        <v>514</v>
      </c>
      <c r="C35" s="371"/>
      <c r="D35" s="371"/>
      <c r="E35" s="364"/>
      <c r="F35" s="371"/>
      <c r="G35" s="371"/>
      <c r="H35" s="371"/>
      <c r="I35" s="371"/>
      <c r="J35" s="371"/>
      <c r="K35" s="371"/>
      <c r="L35" s="371"/>
      <c r="M35" s="371"/>
      <c r="N35" s="371"/>
      <c r="O35" s="364"/>
      <c r="P35" s="371"/>
      <c r="Q35" s="371"/>
      <c r="R35" s="483"/>
      <c r="S35" s="377"/>
      <c r="T35" s="50"/>
      <c r="U35" s="50"/>
      <c r="V35" s="50"/>
      <c r="W35" s="50"/>
      <c r="X35" s="50"/>
      <c r="Y35" s="93"/>
      <c r="Z35" s="112" t="str">
        <f t="shared" si="2"/>
        <v/>
      </c>
      <c r="AC35">
        <f t="shared" si="3"/>
        <v>0</v>
      </c>
    </row>
    <row r="36" spans="1:29" ht="26" x14ac:dyDescent="0.2">
      <c r="A36" s="369" t="s">
        <v>304</v>
      </c>
      <c r="B36" s="370" t="s">
        <v>515</v>
      </c>
      <c r="C36" s="371"/>
      <c r="D36" s="371"/>
      <c r="E36" s="364"/>
      <c r="F36" s="371"/>
      <c r="G36" s="371"/>
      <c r="H36" s="371"/>
      <c r="I36" s="371"/>
      <c r="J36" s="371"/>
      <c r="K36" s="371"/>
      <c r="L36" s="371"/>
      <c r="M36" s="371"/>
      <c r="N36" s="371"/>
      <c r="O36" s="364"/>
      <c r="P36" s="371"/>
      <c r="Q36" s="371"/>
      <c r="R36" s="481"/>
      <c r="S36" s="377"/>
      <c r="T36" s="50"/>
      <c r="U36" s="50"/>
      <c r="V36" s="50"/>
      <c r="W36" s="50"/>
      <c r="X36" s="50"/>
      <c r="Y36" s="93"/>
      <c r="Z36" s="112" t="str">
        <f t="shared" si="2"/>
        <v/>
      </c>
      <c r="AC36">
        <f t="shared" si="3"/>
        <v>0</v>
      </c>
    </row>
    <row r="37" spans="1:29" ht="25.5" customHeight="1" x14ac:dyDescent="0.2">
      <c r="A37" s="382" t="s">
        <v>311</v>
      </c>
      <c r="B37" s="383" t="s">
        <v>312</v>
      </c>
      <c r="C37" s="364"/>
      <c r="D37" s="364"/>
      <c r="E37" s="364"/>
      <c r="F37" s="364"/>
      <c r="G37" s="364"/>
      <c r="H37" s="364"/>
      <c r="I37" s="364"/>
      <c r="J37" s="364"/>
      <c r="K37" s="364"/>
      <c r="L37" s="364"/>
      <c r="M37" s="364"/>
      <c r="N37" s="364"/>
      <c r="O37" s="364"/>
      <c r="P37" s="364"/>
      <c r="Q37" s="364"/>
      <c r="R37" s="480" t="s">
        <v>386</v>
      </c>
      <c r="S37" s="477" t="s">
        <v>564</v>
      </c>
      <c r="T37" s="83"/>
      <c r="U37" s="83"/>
      <c r="V37" s="83"/>
      <c r="W37" s="83"/>
      <c r="X37" s="83"/>
      <c r="Y37" s="84"/>
      <c r="Z37" s="119" t="str">
        <f>IF(AC37&gt;0,AVERAGE(Z38:Z41),"")</f>
        <v/>
      </c>
      <c r="AC37">
        <f>SUM(AC38:AC41)</f>
        <v>0</v>
      </c>
    </row>
    <row r="38" spans="1:29" ht="28" x14ac:dyDescent="0.2">
      <c r="A38" s="366" t="s">
        <v>4</v>
      </c>
      <c r="B38" s="367" t="s">
        <v>313</v>
      </c>
      <c r="C38" s="364"/>
      <c r="D38" s="364"/>
      <c r="E38" s="364"/>
      <c r="F38" s="364"/>
      <c r="G38" s="364"/>
      <c r="H38" s="364"/>
      <c r="I38" s="364"/>
      <c r="J38" s="364"/>
      <c r="K38" s="364"/>
      <c r="L38" s="364"/>
      <c r="M38" s="364"/>
      <c r="N38" s="364"/>
      <c r="O38" s="364"/>
      <c r="P38" s="364"/>
      <c r="Q38" s="364"/>
      <c r="R38" s="483"/>
      <c r="S38" s="478"/>
      <c r="T38" s="50"/>
      <c r="U38" s="50"/>
      <c r="V38" s="50"/>
      <c r="W38" s="50"/>
      <c r="X38" s="50"/>
      <c r="Y38" s="93"/>
      <c r="Z38" s="112" t="str">
        <f>IF(AC38&gt;0,SUM(T38:X38),"")</f>
        <v/>
      </c>
      <c r="AC38">
        <f t="shared" ref="AC38:AC41" si="4">COUNT(T38:X38)</f>
        <v>0</v>
      </c>
    </row>
    <row r="39" spans="1:29" ht="28" x14ac:dyDescent="0.2">
      <c r="A39" s="366" t="s">
        <v>6</v>
      </c>
      <c r="B39" s="367" t="s">
        <v>314</v>
      </c>
      <c r="C39" s="364"/>
      <c r="D39" s="364"/>
      <c r="E39" s="364"/>
      <c r="F39" s="364"/>
      <c r="G39" s="364"/>
      <c r="H39" s="364"/>
      <c r="I39" s="364"/>
      <c r="J39" s="364"/>
      <c r="K39" s="364"/>
      <c r="L39" s="364"/>
      <c r="M39" s="364"/>
      <c r="N39" s="364"/>
      <c r="O39" s="364"/>
      <c r="P39" s="364"/>
      <c r="Q39" s="364"/>
      <c r="R39" s="483"/>
      <c r="S39" s="478"/>
      <c r="T39" s="50"/>
      <c r="U39" s="50"/>
      <c r="V39" s="50"/>
      <c r="W39" s="50"/>
      <c r="X39" s="50"/>
      <c r="Y39" s="93"/>
      <c r="Z39" s="112" t="str">
        <f>IF(AC39&gt;0,SUM(T39:X39),"")</f>
        <v/>
      </c>
      <c r="AC39">
        <f t="shared" si="4"/>
        <v>0</v>
      </c>
    </row>
    <row r="40" spans="1:29" x14ac:dyDescent="0.2">
      <c r="A40" s="366" t="s">
        <v>8</v>
      </c>
      <c r="B40" s="367" t="s">
        <v>315</v>
      </c>
      <c r="C40" s="364"/>
      <c r="D40" s="364"/>
      <c r="E40" s="364"/>
      <c r="F40" s="364"/>
      <c r="G40" s="364"/>
      <c r="H40" s="364"/>
      <c r="I40" s="364"/>
      <c r="J40" s="364"/>
      <c r="K40" s="364"/>
      <c r="L40" s="364"/>
      <c r="M40" s="364"/>
      <c r="N40" s="364"/>
      <c r="O40" s="364"/>
      <c r="P40" s="364"/>
      <c r="Q40" s="364"/>
      <c r="R40" s="483"/>
      <c r="S40" s="478"/>
      <c r="T40" s="50"/>
      <c r="U40" s="50"/>
      <c r="V40" s="50"/>
      <c r="W40" s="50"/>
      <c r="X40" s="50"/>
      <c r="Y40" s="93"/>
      <c r="Z40" s="112" t="str">
        <f>IF(AC40&gt;0,SUM(T40:X40),"")</f>
        <v/>
      </c>
      <c r="AC40">
        <f t="shared" si="4"/>
        <v>0</v>
      </c>
    </row>
    <row r="41" spans="1:29" ht="28" x14ac:dyDescent="0.2">
      <c r="A41" s="359" t="s">
        <v>10</v>
      </c>
      <c r="B41" s="384" t="s">
        <v>481</v>
      </c>
      <c r="C41" s="364"/>
      <c r="D41" s="364"/>
      <c r="E41" s="364"/>
      <c r="F41" s="364"/>
      <c r="G41" s="364"/>
      <c r="H41" s="364"/>
      <c r="I41" s="364"/>
      <c r="J41" s="364"/>
      <c r="K41" s="364"/>
      <c r="L41" s="364"/>
      <c r="M41" s="364"/>
      <c r="N41" s="364"/>
      <c r="O41" s="364"/>
      <c r="P41" s="364"/>
      <c r="Q41" s="364"/>
      <c r="R41" s="481"/>
      <c r="S41" s="479"/>
      <c r="T41" s="50"/>
      <c r="U41" s="50"/>
      <c r="V41" s="50"/>
      <c r="W41" s="50"/>
      <c r="X41" s="50"/>
      <c r="Y41" s="93"/>
      <c r="Z41" s="112" t="str">
        <f>IF(AC41&gt;0,SUM(T41:X41),"")</f>
        <v/>
      </c>
      <c r="AC41">
        <f t="shared" si="4"/>
        <v>0</v>
      </c>
    </row>
    <row r="42" spans="1:29" x14ac:dyDescent="0.2">
      <c r="A42" s="385"/>
      <c r="B42" s="386"/>
    </row>
    <row r="43" spans="1:29" x14ac:dyDescent="0.2">
      <c r="A43" s="387"/>
      <c r="B43" s="388" t="s">
        <v>23</v>
      </c>
    </row>
    <row r="44" spans="1:29" x14ac:dyDescent="0.2">
      <c r="A44" s="389" t="s">
        <v>98</v>
      </c>
      <c r="B44" s="390" t="s">
        <v>99</v>
      </c>
      <c r="X44" s="90" t="s">
        <v>592</v>
      </c>
      <c r="Z44" s="91" t="e">
        <f>AVERAGE(Z5,Z8,Z37)</f>
        <v>#DIV/0!</v>
      </c>
    </row>
  </sheetData>
  <sheetProtection selectLockedCells="1"/>
  <mergeCells count="9">
    <mergeCell ref="S37:S41"/>
    <mergeCell ref="R25:R36"/>
    <mergeCell ref="R37:R41"/>
    <mergeCell ref="R5:R8"/>
    <mergeCell ref="R11:R12"/>
    <mergeCell ref="R14:R15"/>
    <mergeCell ref="R16:R24"/>
    <mergeCell ref="S9:S12"/>
    <mergeCell ref="S17:S18"/>
  </mergeCells>
  <dataValidations disablePrompts="1" count="5">
    <dataValidation type="whole" operator="equal" allowBlank="1" showInputMessage="1" showErrorMessage="1" sqref="T5:T41" xr:uid="{00000000-0002-0000-0B00-000000000000}">
      <formula1>0</formula1>
    </dataValidation>
    <dataValidation type="whole" operator="equal" allowBlank="1" showInputMessage="1" showErrorMessage="1" sqref="U5:U41" xr:uid="{00000000-0002-0000-0B00-000001000000}">
      <formula1>1</formula1>
    </dataValidation>
    <dataValidation type="whole" operator="equal" allowBlank="1" showInputMessage="1" showErrorMessage="1" sqref="V5:V41" xr:uid="{00000000-0002-0000-0B00-000002000000}">
      <formula1>2</formula1>
    </dataValidation>
    <dataValidation type="whole" operator="equal" allowBlank="1" showInputMessage="1" showErrorMessage="1" sqref="W5:W41" xr:uid="{00000000-0002-0000-0B00-000003000000}">
      <formula1>3</formula1>
    </dataValidation>
    <dataValidation type="whole" operator="equal" allowBlank="1" showInputMessage="1" showErrorMessage="1" sqref="X5:X41" xr:uid="{00000000-0002-0000-0B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64"/>
  <sheetViews>
    <sheetView zoomScale="80" zoomScaleNormal="80" zoomScalePageLayoutView="110" workbookViewId="0">
      <pane xSplit="2" ySplit="4" topLeftCell="F37" activePane="bottomRight" state="frozen"/>
      <selection pane="topRight" activeCell="C1" sqref="C1"/>
      <selection pane="bottomLeft" activeCell="A5" sqref="A5"/>
      <selection pane="bottomRight" activeCell="U14" sqref="U14:V24"/>
    </sheetView>
  </sheetViews>
  <sheetFormatPr baseColWidth="10" defaultColWidth="8.83203125" defaultRowHeight="15" x14ac:dyDescent="0.2"/>
  <cols>
    <col min="2" max="2" width="70.6640625" style="28" customWidth="1"/>
    <col min="3" max="17" width="8.83203125" customWidth="1"/>
    <col min="18" max="18" width="36.1640625" customWidth="1"/>
    <col min="19" max="19" width="14.6640625" customWidth="1"/>
    <col min="25" max="25" width="50.6640625" style="127" customWidth="1"/>
    <col min="26" max="26" width="16.5" customWidth="1"/>
    <col min="29" max="29" width="0" hidden="1" customWidth="1"/>
  </cols>
  <sheetData>
    <row r="1" spans="1:29" x14ac:dyDescent="0.2">
      <c r="A1" s="391" t="s">
        <v>597</v>
      </c>
      <c r="B1" s="392"/>
      <c r="C1" s="393"/>
      <c r="D1" s="393"/>
      <c r="E1" s="393"/>
      <c r="F1" s="393"/>
      <c r="G1" s="393"/>
      <c r="H1" s="393"/>
      <c r="I1" s="393"/>
      <c r="J1" s="393"/>
      <c r="K1" s="393"/>
      <c r="L1" s="393"/>
      <c r="M1" s="393"/>
      <c r="N1" s="393"/>
      <c r="O1" s="393"/>
      <c r="P1" s="393"/>
      <c r="Q1" s="393"/>
    </row>
    <row r="2" spans="1:29" x14ac:dyDescent="0.2">
      <c r="A2" s="394"/>
      <c r="B2" s="395"/>
      <c r="C2" s="55"/>
      <c r="D2" s="55"/>
      <c r="E2" s="55"/>
      <c r="F2" s="55"/>
      <c r="G2" s="55"/>
      <c r="H2" s="55"/>
      <c r="I2" s="55"/>
      <c r="J2" s="55"/>
      <c r="K2" s="55"/>
      <c r="L2" s="56" t="s">
        <v>24</v>
      </c>
      <c r="M2" s="55"/>
      <c r="N2" s="55"/>
      <c r="O2" s="55"/>
      <c r="P2" s="55"/>
      <c r="Q2" s="55"/>
    </row>
    <row r="3" spans="1:29" ht="42" x14ac:dyDescent="0.2">
      <c r="A3" s="396"/>
      <c r="B3" s="397"/>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69" customHeight="1" x14ac:dyDescent="0.2">
      <c r="A4" s="398" t="s">
        <v>316</v>
      </c>
      <c r="B4" s="397"/>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69" t="s">
        <v>545</v>
      </c>
      <c r="T4" s="70">
        <f>'C.1.Customer care '!T4</f>
        <v>0</v>
      </c>
      <c r="U4" s="70">
        <f>'C.1.Customer care '!U4</f>
        <v>1</v>
      </c>
      <c r="V4" s="70">
        <f>'C.1.Customer care '!V4</f>
        <v>2</v>
      </c>
      <c r="W4" s="70">
        <f>'C.1.Customer care '!W4</f>
        <v>3</v>
      </c>
      <c r="X4" s="70">
        <f>'C.1.Customer care '!X4</f>
        <v>4</v>
      </c>
      <c r="Y4" s="71" t="s">
        <v>598</v>
      </c>
      <c r="Z4" s="72" t="s">
        <v>590</v>
      </c>
    </row>
    <row r="5" spans="1:29" ht="28" x14ac:dyDescent="0.2">
      <c r="A5" s="399" t="s">
        <v>317</v>
      </c>
      <c r="B5" s="400" t="s">
        <v>318</v>
      </c>
      <c r="C5" s="401"/>
      <c r="D5" s="401"/>
      <c r="E5" s="401"/>
      <c r="F5" s="401"/>
      <c r="G5" s="401"/>
      <c r="H5" s="401"/>
      <c r="I5" s="401"/>
      <c r="J5" s="401"/>
      <c r="K5" s="401"/>
      <c r="L5" s="401"/>
      <c r="M5" s="401"/>
      <c r="N5" s="401"/>
      <c r="O5" s="401"/>
      <c r="P5" s="401"/>
      <c r="Q5" s="401"/>
      <c r="R5" s="476" t="s">
        <v>374</v>
      </c>
      <c r="S5" s="377"/>
      <c r="T5" s="83"/>
      <c r="U5" s="83"/>
      <c r="V5" s="83"/>
      <c r="W5" s="83"/>
      <c r="X5" s="83"/>
      <c r="Y5" s="84"/>
      <c r="Z5" s="119" t="str">
        <f>IF(AC5&gt;0,AVERAGE(Z6:Z7),"")</f>
        <v/>
      </c>
      <c r="AC5">
        <f>SUM(AC6:AC7)</f>
        <v>0</v>
      </c>
    </row>
    <row r="6" spans="1:29" x14ac:dyDescent="0.2">
      <c r="A6" s="402" t="s">
        <v>4</v>
      </c>
      <c r="B6" s="403" t="s">
        <v>80</v>
      </c>
      <c r="C6" s="401"/>
      <c r="D6" s="401"/>
      <c r="E6" s="401"/>
      <c r="F6" s="401"/>
      <c r="G6" s="401"/>
      <c r="H6" s="401"/>
      <c r="I6" s="401"/>
      <c r="J6" s="401"/>
      <c r="K6" s="401"/>
      <c r="L6" s="401"/>
      <c r="M6" s="401"/>
      <c r="N6" s="401"/>
      <c r="O6" s="401"/>
      <c r="P6" s="401"/>
      <c r="Q6" s="401"/>
      <c r="R6" s="476"/>
      <c r="S6" s="377"/>
      <c r="T6" s="50"/>
      <c r="U6" s="50"/>
      <c r="V6" s="50"/>
      <c r="W6" s="50"/>
      <c r="X6" s="50"/>
      <c r="Y6" s="93"/>
      <c r="Z6" s="112" t="str">
        <f>IF(AC6&gt;0,SUM(T6:X6),"")</f>
        <v/>
      </c>
      <c r="AC6">
        <f>COUNT(T6:X6)</f>
        <v>0</v>
      </c>
    </row>
    <row r="7" spans="1:29" x14ac:dyDescent="0.2">
      <c r="A7" s="404" t="s">
        <v>6</v>
      </c>
      <c r="B7" s="405" t="s">
        <v>81</v>
      </c>
      <c r="C7" s="401"/>
      <c r="D7" s="401"/>
      <c r="E7" s="401"/>
      <c r="F7" s="401"/>
      <c r="G7" s="401"/>
      <c r="H7" s="401"/>
      <c r="I7" s="401"/>
      <c r="J7" s="401"/>
      <c r="K7" s="401"/>
      <c r="L7" s="401"/>
      <c r="M7" s="401"/>
      <c r="N7" s="401"/>
      <c r="O7" s="401"/>
      <c r="P7" s="401"/>
      <c r="Q7" s="406"/>
      <c r="R7" s="476"/>
      <c r="S7" s="377"/>
      <c r="T7" s="50"/>
      <c r="U7" s="50"/>
      <c r="V7" s="50"/>
      <c r="W7" s="50"/>
      <c r="X7" s="50"/>
      <c r="Y7" s="93"/>
      <c r="Z7" s="112" t="str">
        <f>IF(AC7&gt;0,SUM(T7:X7),"")</f>
        <v/>
      </c>
      <c r="AC7">
        <f>COUNT(T7:X7)</f>
        <v>0</v>
      </c>
    </row>
    <row r="8" spans="1:29" ht="42" x14ac:dyDescent="0.2">
      <c r="A8" s="399" t="s">
        <v>319</v>
      </c>
      <c r="B8" s="400" t="s">
        <v>320</v>
      </c>
      <c r="C8" s="401"/>
      <c r="D8" s="401"/>
      <c r="E8" s="401"/>
      <c r="F8" s="401"/>
      <c r="G8" s="401"/>
      <c r="H8" s="401"/>
      <c r="I8" s="401"/>
      <c r="J8" s="401"/>
      <c r="K8" s="401"/>
      <c r="L8" s="401"/>
      <c r="M8" s="401"/>
      <c r="N8" s="401"/>
      <c r="O8" s="401"/>
      <c r="P8" s="401"/>
      <c r="Q8" s="401"/>
      <c r="R8" s="476" t="s">
        <v>387</v>
      </c>
      <c r="S8" s="377"/>
      <c r="T8" s="83"/>
      <c r="U8" s="83"/>
      <c r="V8" s="83"/>
      <c r="W8" s="83"/>
      <c r="X8" s="83"/>
      <c r="Y8" s="84"/>
      <c r="Z8" s="119" t="str">
        <f>IF(AC8&gt;0,AVERAGE(Z9:Z12),"")</f>
        <v/>
      </c>
      <c r="AC8">
        <f>SUM(AC9:AC12)</f>
        <v>0</v>
      </c>
    </row>
    <row r="9" spans="1:29" ht="28" x14ac:dyDescent="0.2">
      <c r="A9" s="402" t="s">
        <v>4</v>
      </c>
      <c r="B9" s="403" t="s">
        <v>450</v>
      </c>
      <c r="C9" s="401"/>
      <c r="D9" s="401"/>
      <c r="E9" s="401"/>
      <c r="F9" s="401"/>
      <c r="G9" s="401"/>
      <c r="H9" s="401"/>
      <c r="I9" s="401"/>
      <c r="J9" s="401"/>
      <c r="K9" s="401"/>
      <c r="L9" s="401"/>
      <c r="M9" s="401"/>
      <c r="N9" s="401"/>
      <c r="O9" s="401"/>
      <c r="P9" s="401"/>
      <c r="Q9" s="401"/>
      <c r="R9" s="476"/>
      <c r="S9" s="377"/>
      <c r="T9" s="50"/>
      <c r="U9" s="50"/>
      <c r="V9" s="50"/>
      <c r="W9" s="50"/>
      <c r="X9" s="50"/>
      <c r="Y9" s="93"/>
      <c r="Z9" s="112" t="str">
        <f>IF(AC9&gt;0,SUM(T9:X9),"")</f>
        <v/>
      </c>
      <c r="AC9">
        <f t="shared" ref="AC9:AC12" si="0">COUNT(T9:X9)</f>
        <v>0</v>
      </c>
    </row>
    <row r="10" spans="1:29" ht="28" x14ac:dyDescent="0.2">
      <c r="A10" s="402" t="s">
        <v>6</v>
      </c>
      <c r="B10" s="403" t="s">
        <v>321</v>
      </c>
      <c r="C10" s="401"/>
      <c r="D10" s="401"/>
      <c r="E10" s="401"/>
      <c r="F10" s="401"/>
      <c r="G10" s="401"/>
      <c r="H10" s="401"/>
      <c r="I10" s="401"/>
      <c r="J10" s="401"/>
      <c r="K10" s="401"/>
      <c r="L10" s="401"/>
      <c r="M10" s="401"/>
      <c r="N10" s="401"/>
      <c r="O10" s="401"/>
      <c r="P10" s="401"/>
      <c r="Q10" s="401"/>
      <c r="R10" s="476"/>
      <c r="S10" s="377"/>
      <c r="T10" s="50"/>
      <c r="U10" s="50"/>
      <c r="V10" s="50"/>
      <c r="W10" s="50"/>
      <c r="X10" s="50"/>
      <c r="Y10" s="93"/>
      <c r="Z10" s="112" t="str">
        <f>IF(AC10&gt;0,SUM(T10:X10),"")</f>
        <v/>
      </c>
      <c r="AC10">
        <f t="shared" si="0"/>
        <v>0</v>
      </c>
    </row>
    <row r="11" spans="1:29" x14ac:dyDescent="0.2">
      <c r="A11" s="402" t="s">
        <v>8</v>
      </c>
      <c r="B11" s="403" t="s">
        <v>322</v>
      </c>
      <c r="C11" s="401"/>
      <c r="D11" s="401"/>
      <c r="E11" s="401"/>
      <c r="F11" s="401"/>
      <c r="G11" s="401"/>
      <c r="H11" s="401"/>
      <c r="I11" s="401"/>
      <c r="J11" s="401"/>
      <c r="K11" s="401"/>
      <c r="L11" s="401"/>
      <c r="M11" s="401"/>
      <c r="N11" s="401"/>
      <c r="O11" s="401"/>
      <c r="P11" s="401"/>
      <c r="Q11" s="401"/>
      <c r="R11" s="476"/>
      <c r="S11" s="377"/>
      <c r="T11" s="50"/>
      <c r="U11" s="50"/>
      <c r="V11" s="50"/>
      <c r="W11" s="50"/>
      <c r="X11" s="50"/>
      <c r="Y11" s="93"/>
      <c r="Z11" s="112" t="str">
        <f>IF(AC11&gt;0,SUM(T11:X11),"")</f>
        <v/>
      </c>
      <c r="AC11">
        <f t="shared" si="0"/>
        <v>0</v>
      </c>
    </row>
    <row r="12" spans="1:29" ht="28" x14ac:dyDescent="0.2">
      <c r="A12" s="402" t="s">
        <v>10</v>
      </c>
      <c r="B12" s="403" t="s">
        <v>323</v>
      </c>
      <c r="C12" s="401"/>
      <c r="D12" s="401"/>
      <c r="E12" s="401"/>
      <c r="F12" s="401"/>
      <c r="G12" s="401"/>
      <c r="H12" s="401"/>
      <c r="I12" s="401"/>
      <c r="J12" s="401"/>
      <c r="K12" s="401"/>
      <c r="L12" s="401"/>
      <c r="M12" s="401"/>
      <c r="N12" s="401"/>
      <c r="O12" s="401"/>
      <c r="P12" s="401"/>
      <c r="Q12" s="401"/>
      <c r="R12" s="476"/>
      <c r="S12" s="377"/>
      <c r="T12" s="50"/>
      <c r="U12" s="50"/>
      <c r="V12" s="50"/>
      <c r="W12" s="50"/>
      <c r="X12" s="50"/>
      <c r="Y12" s="93"/>
      <c r="Z12" s="112" t="str">
        <f>IF(AC12&gt;0,SUM(T12:X12),"")</f>
        <v/>
      </c>
      <c r="AC12">
        <f t="shared" si="0"/>
        <v>0</v>
      </c>
    </row>
    <row r="13" spans="1:29" x14ac:dyDescent="0.2">
      <c r="A13" s="399" t="s">
        <v>324</v>
      </c>
      <c r="B13" s="400" t="s">
        <v>325</v>
      </c>
      <c r="C13" s="401"/>
      <c r="D13" s="401"/>
      <c r="E13" s="401"/>
      <c r="F13" s="401"/>
      <c r="G13" s="401"/>
      <c r="H13" s="401"/>
      <c r="I13" s="401"/>
      <c r="J13" s="401"/>
      <c r="K13" s="401"/>
      <c r="L13" s="401"/>
      <c r="M13" s="401"/>
      <c r="N13" s="401"/>
      <c r="O13" s="401"/>
      <c r="P13" s="401"/>
      <c r="Q13" s="406"/>
      <c r="R13" s="64" t="s">
        <v>388</v>
      </c>
      <c r="S13" s="377"/>
      <c r="T13" s="83"/>
      <c r="U13" s="83"/>
      <c r="V13" s="83"/>
      <c r="W13" s="83"/>
      <c r="X13" s="83"/>
      <c r="Y13" s="84"/>
      <c r="Z13" s="119" t="str">
        <f>IF(AC13&gt;0,AVERAGE(Z14:Z27),"")</f>
        <v/>
      </c>
      <c r="AC13">
        <f>SUM(AC14:AC27)</f>
        <v>0</v>
      </c>
    </row>
    <row r="14" spans="1:29" ht="51" customHeight="1" x14ac:dyDescent="0.2">
      <c r="A14" s="404" t="s">
        <v>4</v>
      </c>
      <c r="B14" s="405" t="s">
        <v>516</v>
      </c>
      <c r="C14" s="401"/>
      <c r="D14" s="401"/>
      <c r="E14" s="401"/>
      <c r="F14" s="401"/>
      <c r="G14" s="401"/>
      <c r="H14" s="401"/>
      <c r="I14" s="401"/>
      <c r="J14" s="401"/>
      <c r="K14" s="401"/>
      <c r="L14" s="401"/>
      <c r="M14" s="401"/>
      <c r="N14" s="401"/>
      <c r="O14" s="401"/>
      <c r="P14" s="401"/>
      <c r="Q14" s="406"/>
      <c r="R14" s="1" t="s">
        <v>459</v>
      </c>
      <c r="S14" s="407"/>
      <c r="T14" s="50"/>
      <c r="U14" s="50"/>
      <c r="V14" s="50"/>
      <c r="W14" s="50"/>
      <c r="X14" s="50"/>
      <c r="Y14" s="93"/>
      <c r="Z14" s="112" t="str">
        <f t="shared" ref="Z14:Z27" si="1">IF(AC14&gt;0,SUM(T14:X14),"")</f>
        <v/>
      </c>
      <c r="AC14">
        <f t="shared" ref="AC14:AC27" si="2">COUNT(T14:X14)</f>
        <v>0</v>
      </c>
    </row>
    <row r="15" spans="1:29" ht="33.75" customHeight="1" x14ac:dyDescent="0.2">
      <c r="A15" s="404" t="s">
        <v>6</v>
      </c>
      <c r="B15" s="405" t="s">
        <v>458</v>
      </c>
      <c r="C15" s="401"/>
      <c r="D15" s="401"/>
      <c r="E15" s="401"/>
      <c r="F15" s="401"/>
      <c r="G15" s="401"/>
      <c r="H15" s="401"/>
      <c r="I15" s="401"/>
      <c r="J15" s="401"/>
      <c r="K15" s="401"/>
      <c r="L15" s="401"/>
      <c r="M15" s="401"/>
      <c r="N15" s="401"/>
      <c r="O15" s="401"/>
      <c r="P15" s="401"/>
      <c r="Q15" s="406"/>
      <c r="R15" s="214" t="s">
        <v>491</v>
      </c>
      <c r="S15" s="377"/>
      <c r="T15" s="50"/>
      <c r="U15" s="50"/>
      <c r="V15" s="50"/>
      <c r="W15" s="50"/>
      <c r="X15" s="50"/>
      <c r="Y15" s="93"/>
      <c r="Z15" s="112" t="str">
        <f t="shared" si="1"/>
        <v/>
      </c>
      <c r="AC15">
        <f t="shared" si="2"/>
        <v>0</v>
      </c>
    </row>
    <row r="16" spans="1:29" ht="26" x14ac:dyDescent="0.2">
      <c r="A16" s="404" t="s">
        <v>8</v>
      </c>
      <c r="B16" s="405" t="s">
        <v>536</v>
      </c>
      <c r="C16" s="401"/>
      <c r="D16" s="401"/>
      <c r="E16" s="401"/>
      <c r="F16" s="401"/>
      <c r="G16" s="401"/>
      <c r="H16" s="401"/>
      <c r="I16" s="401"/>
      <c r="J16" s="401"/>
      <c r="K16" s="401"/>
      <c r="L16" s="401"/>
      <c r="M16" s="401"/>
      <c r="N16" s="401"/>
      <c r="O16" s="401"/>
      <c r="P16" s="401"/>
      <c r="Q16" s="406"/>
      <c r="R16" s="245" t="s">
        <v>460</v>
      </c>
      <c r="S16" s="377"/>
      <c r="T16" s="50"/>
      <c r="U16" s="50"/>
      <c r="V16" s="50"/>
      <c r="W16" s="50"/>
      <c r="X16" s="50"/>
      <c r="Y16" s="93"/>
      <c r="Z16" s="112" t="str">
        <f t="shared" si="1"/>
        <v/>
      </c>
      <c r="AC16">
        <f t="shared" si="2"/>
        <v>0</v>
      </c>
    </row>
    <row r="17" spans="1:29" ht="48" x14ac:dyDescent="0.2">
      <c r="A17" s="404" t="s">
        <v>10</v>
      </c>
      <c r="B17" s="405" t="s">
        <v>326</v>
      </c>
      <c r="C17" s="401"/>
      <c r="D17" s="401"/>
      <c r="E17" s="401"/>
      <c r="F17" s="401"/>
      <c r="G17" s="401"/>
      <c r="H17" s="401"/>
      <c r="I17" s="401"/>
      <c r="J17" s="401"/>
      <c r="K17" s="401"/>
      <c r="L17" s="401"/>
      <c r="M17" s="401"/>
      <c r="N17" s="401"/>
      <c r="O17" s="401"/>
      <c r="P17" s="401"/>
      <c r="Q17" s="406"/>
      <c r="R17" s="144" t="s">
        <v>517</v>
      </c>
      <c r="S17" s="377"/>
      <c r="T17" s="50"/>
      <c r="U17" s="50"/>
      <c r="V17" s="50"/>
      <c r="W17" s="50"/>
      <c r="X17" s="50"/>
      <c r="Y17" s="93"/>
      <c r="Z17" s="112" t="str">
        <f t="shared" si="1"/>
        <v/>
      </c>
      <c r="AC17">
        <f t="shared" si="2"/>
        <v>0</v>
      </c>
    </row>
    <row r="18" spans="1:29" ht="32" x14ac:dyDescent="0.2">
      <c r="A18" s="404" t="s">
        <v>12</v>
      </c>
      <c r="B18" s="405" t="s">
        <v>327</v>
      </c>
      <c r="C18" s="401"/>
      <c r="D18" s="401"/>
      <c r="E18" s="401"/>
      <c r="F18" s="401"/>
      <c r="G18" s="401"/>
      <c r="H18" s="401"/>
      <c r="I18" s="401"/>
      <c r="J18" s="401"/>
      <c r="K18" s="401"/>
      <c r="L18" s="401"/>
      <c r="M18" s="401"/>
      <c r="N18" s="401"/>
      <c r="O18" s="401"/>
      <c r="P18" s="401"/>
      <c r="Q18" s="406"/>
      <c r="R18" s="1" t="s">
        <v>482</v>
      </c>
      <c r="S18" s="377"/>
      <c r="T18" s="50"/>
      <c r="U18" s="50"/>
      <c r="V18" s="50"/>
      <c r="W18" s="50"/>
      <c r="X18" s="50"/>
      <c r="Y18" s="93"/>
      <c r="Z18" s="112" t="str">
        <f t="shared" si="1"/>
        <v/>
      </c>
      <c r="AC18">
        <f t="shared" si="2"/>
        <v>0</v>
      </c>
    </row>
    <row r="19" spans="1:29" ht="36.75" customHeight="1" x14ac:dyDescent="0.2">
      <c r="A19" s="404" t="s">
        <v>14</v>
      </c>
      <c r="B19" s="405" t="s">
        <v>328</v>
      </c>
      <c r="C19" s="401"/>
      <c r="D19" s="401"/>
      <c r="E19" s="401"/>
      <c r="F19" s="401"/>
      <c r="G19" s="401"/>
      <c r="H19" s="401"/>
      <c r="I19" s="401"/>
      <c r="J19" s="401"/>
      <c r="K19" s="401"/>
      <c r="L19" s="401"/>
      <c r="M19" s="401"/>
      <c r="N19" s="401"/>
      <c r="O19" s="401"/>
      <c r="P19" s="401"/>
      <c r="Q19" s="406"/>
      <c r="R19" s="245" t="s">
        <v>473</v>
      </c>
      <c r="S19" s="379" t="s">
        <v>565</v>
      </c>
      <c r="T19" s="50"/>
      <c r="U19" s="50"/>
      <c r="V19" s="50"/>
      <c r="W19" s="50"/>
      <c r="X19" s="50"/>
      <c r="Y19" s="93"/>
      <c r="Z19" s="112" t="str">
        <f t="shared" si="1"/>
        <v/>
      </c>
      <c r="AC19">
        <f t="shared" si="2"/>
        <v>0</v>
      </c>
    </row>
    <row r="20" spans="1:29" ht="39" customHeight="1" x14ac:dyDescent="0.2">
      <c r="A20" s="408" t="s">
        <v>16</v>
      </c>
      <c r="B20" s="405" t="s">
        <v>500</v>
      </c>
      <c r="C20" s="401"/>
      <c r="D20" s="401"/>
      <c r="E20" s="401"/>
      <c r="F20" s="401"/>
      <c r="G20" s="401"/>
      <c r="H20" s="401"/>
      <c r="I20" s="401"/>
      <c r="J20" s="401"/>
      <c r="K20" s="401"/>
      <c r="L20" s="401"/>
      <c r="M20" s="401"/>
      <c r="N20" s="401"/>
      <c r="O20" s="401"/>
      <c r="P20" s="401"/>
      <c r="Q20" s="406"/>
      <c r="R20" s="1" t="s">
        <v>499</v>
      </c>
      <c r="S20" s="377"/>
      <c r="T20" s="50"/>
      <c r="U20" s="50"/>
      <c r="V20" s="50"/>
      <c r="W20" s="50"/>
      <c r="X20" s="50"/>
      <c r="Y20" s="93"/>
      <c r="Z20" s="112" t="str">
        <f t="shared" si="1"/>
        <v/>
      </c>
      <c r="AC20">
        <f t="shared" si="2"/>
        <v>0</v>
      </c>
    </row>
    <row r="21" spans="1:29" ht="24" customHeight="1" x14ac:dyDescent="0.2">
      <c r="A21" s="404" t="s">
        <v>18</v>
      </c>
      <c r="B21" s="405" t="s">
        <v>518</v>
      </c>
      <c r="C21" s="406"/>
      <c r="D21" s="406"/>
      <c r="E21" s="406"/>
      <c r="F21" s="406"/>
      <c r="G21" s="406"/>
      <c r="H21" s="406"/>
      <c r="I21" s="406"/>
      <c r="J21" s="406"/>
      <c r="K21" s="406"/>
      <c r="L21" s="406"/>
      <c r="M21" s="406"/>
      <c r="N21" s="406"/>
      <c r="O21" s="401"/>
      <c r="P21" s="406"/>
      <c r="Q21" s="406"/>
      <c r="R21" s="480" t="s">
        <v>473</v>
      </c>
      <c r="S21" s="477" t="s">
        <v>564</v>
      </c>
      <c r="T21" s="50"/>
      <c r="U21" s="50"/>
      <c r="V21" s="50"/>
      <c r="W21" s="50"/>
      <c r="X21" s="50"/>
      <c r="Y21" s="93"/>
      <c r="Z21" s="112" t="str">
        <f t="shared" si="1"/>
        <v/>
      </c>
      <c r="AC21">
        <f t="shared" si="2"/>
        <v>0</v>
      </c>
    </row>
    <row r="22" spans="1:29" ht="42" customHeight="1" x14ac:dyDescent="0.2">
      <c r="A22" s="404" t="s">
        <v>20</v>
      </c>
      <c r="B22" s="405" t="s">
        <v>329</v>
      </c>
      <c r="C22" s="406"/>
      <c r="D22" s="406"/>
      <c r="E22" s="406"/>
      <c r="F22" s="406"/>
      <c r="G22" s="406"/>
      <c r="H22" s="406"/>
      <c r="I22" s="406"/>
      <c r="J22" s="406"/>
      <c r="K22" s="406"/>
      <c r="L22" s="406"/>
      <c r="M22" s="406"/>
      <c r="N22" s="406"/>
      <c r="O22" s="401"/>
      <c r="P22" s="406"/>
      <c r="Q22" s="406"/>
      <c r="R22" s="483"/>
      <c r="S22" s="478"/>
      <c r="T22" s="50"/>
      <c r="U22" s="50"/>
      <c r="V22" s="50"/>
      <c r="W22" s="50"/>
      <c r="X22" s="50"/>
      <c r="Y22" s="93"/>
      <c r="Z22" s="112" t="str">
        <f t="shared" si="1"/>
        <v/>
      </c>
      <c r="AC22">
        <f t="shared" si="2"/>
        <v>0</v>
      </c>
    </row>
    <row r="23" spans="1:29" ht="40" x14ac:dyDescent="0.2">
      <c r="A23" s="404" t="s">
        <v>49</v>
      </c>
      <c r="B23" s="405" t="s">
        <v>519</v>
      </c>
      <c r="C23" s="406"/>
      <c r="D23" s="406"/>
      <c r="E23" s="406"/>
      <c r="F23" s="406"/>
      <c r="G23" s="406"/>
      <c r="H23" s="406"/>
      <c r="I23" s="406"/>
      <c r="J23" s="406"/>
      <c r="K23" s="406"/>
      <c r="L23" s="406"/>
      <c r="M23" s="406"/>
      <c r="N23" s="406"/>
      <c r="O23" s="401"/>
      <c r="P23" s="406"/>
      <c r="Q23" s="406"/>
      <c r="R23" s="478"/>
      <c r="S23" s="409"/>
      <c r="T23" s="50"/>
      <c r="U23" s="50"/>
      <c r="V23" s="50"/>
      <c r="W23" s="50"/>
      <c r="X23" s="50"/>
      <c r="Y23" s="93"/>
      <c r="Z23" s="112" t="str">
        <f t="shared" si="1"/>
        <v/>
      </c>
      <c r="AC23">
        <f t="shared" si="2"/>
        <v>0</v>
      </c>
    </row>
    <row r="24" spans="1:29" ht="26" x14ac:dyDescent="0.2">
      <c r="A24" s="404" t="s">
        <v>50</v>
      </c>
      <c r="B24" s="405" t="s">
        <v>330</v>
      </c>
      <c r="C24" s="406"/>
      <c r="D24" s="406"/>
      <c r="E24" s="406"/>
      <c r="F24" s="406"/>
      <c r="G24" s="406"/>
      <c r="H24" s="406"/>
      <c r="I24" s="401"/>
      <c r="J24" s="401"/>
      <c r="K24" s="401"/>
      <c r="L24" s="406"/>
      <c r="M24" s="406"/>
      <c r="N24" s="406"/>
      <c r="O24" s="406"/>
      <c r="P24" s="406"/>
      <c r="Q24" s="406"/>
      <c r="R24" s="479"/>
      <c r="S24" s="368"/>
      <c r="T24" s="50"/>
      <c r="U24" s="50"/>
      <c r="V24" s="50"/>
      <c r="W24" s="50"/>
      <c r="X24" s="50"/>
      <c r="Y24" s="93"/>
      <c r="Z24" s="112" t="str">
        <f t="shared" si="1"/>
        <v/>
      </c>
      <c r="AC24">
        <f t="shared" si="2"/>
        <v>0</v>
      </c>
    </row>
    <row r="25" spans="1:29" ht="39" x14ac:dyDescent="0.2">
      <c r="A25" s="404" t="s">
        <v>51</v>
      </c>
      <c r="B25" s="405" t="s">
        <v>520</v>
      </c>
      <c r="C25" s="406"/>
      <c r="D25" s="406"/>
      <c r="E25" s="406"/>
      <c r="F25" s="406"/>
      <c r="G25" s="406"/>
      <c r="H25" s="406"/>
      <c r="I25" s="406"/>
      <c r="J25" s="406"/>
      <c r="K25" s="406"/>
      <c r="L25" s="406"/>
      <c r="M25" s="401"/>
      <c r="N25" s="401"/>
      <c r="O25" s="406"/>
      <c r="P25" s="406"/>
      <c r="Q25" s="406"/>
      <c r="R25" s="484" t="s">
        <v>389</v>
      </c>
      <c r="S25" s="368"/>
      <c r="T25" s="50"/>
      <c r="U25" s="50"/>
      <c r="V25" s="50"/>
      <c r="W25" s="50"/>
      <c r="X25" s="50"/>
      <c r="Y25" s="93"/>
      <c r="Z25" s="112" t="str">
        <f t="shared" si="1"/>
        <v/>
      </c>
      <c r="AC25">
        <f t="shared" si="2"/>
        <v>0</v>
      </c>
    </row>
    <row r="26" spans="1:29" ht="26" x14ac:dyDescent="0.2">
      <c r="A26" s="404" t="s">
        <v>52</v>
      </c>
      <c r="B26" s="405" t="s">
        <v>331</v>
      </c>
      <c r="C26" s="406"/>
      <c r="D26" s="406"/>
      <c r="E26" s="406"/>
      <c r="F26" s="406"/>
      <c r="G26" s="406"/>
      <c r="H26" s="406"/>
      <c r="I26" s="406"/>
      <c r="J26" s="406"/>
      <c r="K26" s="406"/>
      <c r="L26" s="406"/>
      <c r="M26" s="401"/>
      <c r="N26" s="401"/>
      <c r="O26" s="406"/>
      <c r="P26" s="406"/>
      <c r="Q26" s="406"/>
      <c r="R26" s="484"/>
      <c r="S26" s="368"/>
      <c r="T26" s="50"/>
      <c r="U26" s="50"/>
      <c r="V26" s="50"/>
      <c r="W26" s="50"/>
      <c r="X26" s="50"/>
      <c r="Y26" s="93"/>
      <c r="Z26" s="112" t="str">
        <f t="shared" si="1"/>
        <v/>
      </c>
      <c r="AC26">
        <f t="shared" si="2"/>
        <v>0</v>
      </c>
    </row>
    <row r="27" spans="1:29" ht="42.75" customHeight="1" x14ac:dyDescent="0.2">
      <c r="A27" s="404" t="s">
        <v>140</v>
      </c>
      <c r="B27" s="405" t="s">
        <v>332</v>
      </c>
      <c r="C27" s="406"/>
      <c r="D27" s="406"/>
      <c r="E27" s="406"/>
      <c r="F27" s="406"/>
      <c r="G27" s="406"/>
      <c r="H27" s="406"/>
      <c r="I27" s="406"/>
      <c r="J27" s="406"/>
      <c r="K27" s="406"/>
      <c r="L27" s="406"/>
      <c r="M27" s="401"/>
      <c r="N27" s="401"/>
      <c r="O27" s="406"/>
      <c r="P27" s="406"/>
      <c r="Q27" s="406"/>
      <c r="R27" s="484"/>
      <c r="S27" s="372"/>
      <c r="T27" s="50"/>
      <c r="U27" s="50"/>
      <c r="V27" s="50"/>
      <c r="W27" s="50"/>
      <c r="X27" s="50"/>
      <c r="Y27" s="93"/>
      <c r="Z27" s="112" t="str">
        <f t="shared" si="1"/>
        <v/>
      </c>
      <c r="AC27">
        <f t="shared" si="2"/>
        <v>0</v>
      </c>
    </row>
    <row r="28" spans="1:29" ht="48" x14ac:dyDescent="0.2">
      <c r="A28" s="410" t="s">
        <v>333</v>
      </c>
      <c r="B28" s="411" t="s">
        <v>334</v>
      </c>
      <c r="C28" s="406"/>
      <c r="D28" s="406"/>
      <c r="E28" s="406"/>
      <c r="F28" s="406"/>
      <c r="G28" s="406"/>
      <c r="H28" s="406"/>
      <c r="I28" s="406"/>
      <c r="J28" s="406"/>
      <c r="K28" s="406"/>
      <c r="L28" s="401"/>
      <c r="M28" s="412" t="s">
        <v>364</v>
      </c>
      <c r="N28" s="412" t="s">
        <v>364</v>
      </c>
      <c r="O28" s="406"/>
      <c r="P28" s="406"/>
      <c r="Q28" s="406"/>
      <c r="R28" s="476" t="s">
        <v>521</v>
      </c>
      <c r="S28" s="377"/>
      <c r="T28" s="83"/>
      <c r="U28" s="83"/>
      <c r="V28" s="83"/>
      <c r="W28" s="83"/>
      <c r="X28" s="83"/>
      <c r="Y28" s="84"/>
      <c r="Z28" s="119" t="str">
        <f>IF(AC28&gt;0,AVERAGE(Z29:Z33,Z39,Z40,Z41,Z42,Z43,Z44),"")</f>
        <v/>
      </c>
      <c r="AC28">
        <f>SUM(AC29:AC33,AC39,AC40,AC41,AC42,AC43,AC44)</f>
        <v>0</v>
      </c>
    </row>
    <row r="29" spans="1:29" ht="48" x14ac:dyDescent="0.2">
      <c r="A29" s="404" t="s">
        <v>4</v>
      </c>
      <c r="B29" s="405" t="s">
        <v>335</v>
      </c>
      <c r="C29" s="406"/>
      <c r="D29" s="406"/>
      <c r="E29" s="406"/>
      <c r="F29" s="406"/>
      <c r="G29" s="406"/>
      <c r="H29" s="406"/>
      <c r="I29" s="406"/>
      <c r="J29" s="406"/>
      <c r="K29" s="406"/>
      <c r="L29" s="401"/>
      <c r="M29" s="412" t="s">
        <v>364</v>
      </c>
      <c r="N29" s="412" t="s">
        <v>364</v>
      </c>
      <c r="O29" s="406"/>
      <c r="P29" s="406"/>
      <c r="Q29" s="406"/>
      <c r="R29" s="476"/>
      <c r="S29" s="377"/>
      <c r="T29" s="50"/>
      <c r="U29" s="50"/>
      <c r="V29" s="50"/>
      <c r="W29" s="50"/>
      <c r="X29" s="50"/>
      <c r="Y29" s="93"/>
      <c r="Z29" s="112" t="str">
        <f>IF(AC29&gt;0,SUM(T29:X29),"")</f>
        <v/>
      </c>
      <c r="AC29">
        <f t="shared" ref="AC29:AC32" si="3">COUNT(T29:X29)</f>
        <v>0</v>
      </c>
    </row>
    <row r="30" spans="1:29" ht="48" x14ac:dyDescent="0.2">
      <c r="A30" s="404" t="s">
        <v>6</v>
      </c>
      <c r="B30" s="405" t="s">
        <v>522</v>
      </c>
      <c r="C30" s="406"/>
      <c r="D30" s="406"/>
      <c r="E30" s="406"/>
      <c r="F30" s="406"/>
      <c r="G30" s="406"/>
      <c r="H30" s="406"/>
      <c r="I30" s="406"/>
      <c r="J30" s="406"/>
      <c r="K30" s="406"/>
      <c r="L30" s="401"/>
      <c r="M30" s="412" t="s">
        <v>364</v>
      </c>
      <c r="N30" s="412" t="s">
        <v>364</v>
      </c>
      <c r="O30" s="406"/>
      <c r="P30" s="406"/>
      <c r="Q30" s="406"/>
      <c r="R30" s="1" t="s">
        <v>397</v>
      </c>
      <c r="S30" s="377"/>
      <c r="T30" s="50"/>
      <c r="U30" s="50"/>
      <c r="V30" s="50"/>
      <c r="W30" s="50"/>
      <c r="X30" s="50"/>
      <c r="Y30" s="93"/>
      <c r="Z30" s="112" t="str">
        <f>IF(AC30&gt;0,SUM(T30:X30),"")</f>
        <v/>
      </c>
      <c r="AC30">
        <f t="shared" si="3"/>
        <v>0</v>
      </c>
    </row>
    <row r="31" spans="1:29" ht="52" x14ac:dyDescent="0.2">
      <c r="A31" s="404" t="s">
        <v>8</v>
      </c>
      <c r="B31" s="405" t="s">
        <v>526</v>
      </c>
      <c r="C31" s="406"/>
      <c r="D31" s="406"/>
      <c r="E31" s="406"/>
      <c r="F31" s="406"/>
      <c r="G31" s="406"/>
      <c r="H31" s="406"/>
      <c r="I31" s="406"/>
      <c r="J31" s="406"/>
      <c r="K31" s="406"/>
      <c r="L31" s="401"/>
      <c r="M31" s="412" t="s">
        <v>364</v>
      </c>
      <c r="N31" s="412" t="s">
        <v>364</v>
      </c>
      <c r="O31" s="406"/>
      <c r="P31" s="406"/>
      <c r="Q31" s="406"/>
      <c r="R31" s="1" t="s">
        <v>483</v>
      </c>
      <c r="S31" s="377"/>
      <c r="T31" s="50"/>
      <c r="U31" s="50"/>
      <c r="V31" s="50"/>
      <c r="W31" s="50"/>
      <c r="X31" s="50"/>
      <c r="Y31" s="93"/>
      <c r="Z31" s="112" t="str">
        <f>IF(AC31&gt;0,SUM(T31:X31),"")</f>
        <v/>
      </c>
      <c r="AC31">
        <f t="shared" si="3"/>
        <v>0</v>
      </c>
    </row>
    <row r="32" spans="1:29" ht="48" x14ac:dyDescent="0.2">
      <c r="A32" s="404" t="s">
        <v>10</v>
      </c>
      <c r="B32" s="405" t="s">
        <v>336</v>
      </c>
      <c r="C32" s="406"/>
      <c r="D32" s="406"/>
      <c r="E32" s="406"/>
      <c r="F32" s="406"/>
      <c r="G32" s="406"/>
      <c r="H32" s="406"/>
      <c r="I32" s="406"/>
      <c r="J32" s="406"/>
      <c r="K32" s="406"/>
      <c r="L32" s="401"/>
      <c r="M32" s="412" t="s">
        <v>364</v>
      </c>
      <c r="N32" s="412" t="s">
        <v>364</v>
      </c>
      <c r="O32" s="406"/>
      <c r="P32" s="406"/>
      <c r="Q32" s="406"/>
      <c r="R32" s="214" t="s">
        <v>398</v>
      </c>
      <c r="S32" s="377"/>
      <c r="T32" s="50"/>
      <c r="U32" s="50"/>
      <c r="V32" s="50"/>
      <c r="W32" s="50"/>
      <c r="X32" s="50"/>
      <c r="Y32" s="93"/>
      <c r="Z32" s="112" t="str">
        <f>IF(AC32&gt;0,SUM(T32:X32),"")</f>
        <v/>
      </c>
      <c r="AC32">
        <f t="shared" si="3"/>
        <v>0</v>
      </c>
    </row>
    <row r="33" spans="1:29" ht="48" x14ac:dyDescent="0.2">
      <c r="A33" s="404" t="s">
        <v>12</v>
      </c>
      <c r="B33" s="405" t="s">
        <v>337</v>
      </c>
      <c r="C33" s="406"/>
      <c r="D33" s="406"/>
      <c r="E33" s="406"/>
      <c r="F33" s="406"/>
      <c r="G33" s="406"/>
      <c r="H33" s="406"/>
      <c r="I33" s="406"/>
      <c r="J33" s="406"/>
      <c r="K33" s="406"/>
      <c r="L33" s="401"/>
      <c r="M33" s="412" t="s">
        <v>364</v>
      </c>
      <c r="N33" s="412" t="s">
        <v>364</v>
      </c>
      <c r="O33" s="406"/>
      <c r="P33" s="406"/>
      <c r="Q33" s="406"/>
      <c r="R33" s="476" t="s">
        <v>399</v>
      </c>
      <c r="S33" s="377"/>
      <c r="T33" s="83"/>
      <c r="U33" s="83"/>
      <c r="V33" s="83"/>
      <c r="W33" s="83"/>
      <c r="X33" s="83"/>
      <c r="Y33" s="84"/>
      <c r="Z33" s="119" t="str">
        <f>IF(AC33&gt;0,AVERAGE(Z34:Z38),"")</f>
        <v/>
      </c>
      <c r="AC33">
        <f>SUM(AC34:AC38)</f>
        <v>0</v>
      </c>
    </row>
    <row r="34" spans="1:29" ht="48" x14ac:dyDescent="0.2">
      <c r="A34" s="413" t="s">
        <v>20</v>
      </c>
      <c r="B34" s="405" t="s">
        <v>523</v>
      </c>
      <c r="C34" s="406"/>
      <c r="D34" s="406"/>
      <c r="E34" s="406"/>
      <c r="F34" s="406"/>
      <c r="G34" s="406"/>
      <c r="H34" s="406"/>
      <c r="I34" s="406"/>
      <c r="J34" s="406"/>
      <c r="K34" s="406"/>
      <c r="L34" s="401"/>
      <c r="M34" s="412" t="s">
        <v>364</v>
      </c>
      <c r="N34" s="412" t="s">
        <v>364</v>
      </c>
      <c r="O34" s="406"/>
      <c r="P34" s="406"/>
      <c r="Q34" s="406"/>
      <c r="R34" s="476"/>
      <c r="S34" s="377"/>
      <c r="T34" s="50"/>
      <c r="U34" s="50"/>
      <c r="V34" s="50"/>
      <c r="W34" s="50"/>
      <c r="X34" s="50"/>
      <c r="Y34" s="93"/>
      <c r="Z34" s="112" t="str">
        <f t="shared" ref="Z34:Z44" si="4">IF(AC34&gt;0,SUM(T34:X34),"")</f>
        <v/>
      </c>
      <c r="AC34">
        <f t="shared" ref="AC34:AC44" si="5">COUNT(T34:X34)</f>
        <v>0</v>
      </c>
    </row>
    <row r="35" spans="1:29" ht="48" x14ac:dyDescent="0.2">
      <c r="A35" s="413" t="s">
        <v>111</v>
      </c>
      <c r="B35" s="405" t="s">
        <v>338</v>
      </c>
      <c r="C35" s="406"/>
      <c r="D35" s="406"/>
      <c r="E35" s="406"/>
      <c r="F35" s="406"/>
      <c r="G35" s="406"/>
      <c r="H35" s="406"/>
      <c r="I35" s="406"/>
      <c r="J35" s="406"/>
      <c r="K35" s="406"/>
      <c r="L35" s="401"/>
      <c r="M35" s="412" t="s">
        <v>364</v>
      </c>
      <c r="N35" s="412" t="s">
        <v>364</v>
      </c>
      <c r="O35" s="406"/>
      <c r="P35" s="406"/>
      <c r="Q35" s="406"/>
      <c r="R35" s="476"/>
      <c r="S35" s="377"/>
      <c r="T35" s="50"/>
      <c r="U35" s="50"/>
      <c r="V35" s="50"/>
      <c r="W35" s="50"/>
      <c r="X35" s="50"/>
      <c r="Y35" s="93"/>
      <c r="Z35" s="112" t="str">
        <f t="shared" si="4"/>
        <v/>
      </c>
      <c r="AC35">
        <f t="shared" si="5"/>
        <v>0</v>
      </c>
    </row>
    <row r="36" spans="1:29" ht="48" x14ac:dyDescent="0.2">
      <c r="A36" s="413" t="s">
        <v>95</v>
      </c>
      <c r="B36" s="405" t="s">
        <v>339</v>
      </c>
      <c r="C36" s="406"/>
      <c r="D36" s="406"/>
      <c r="E36" s="406"/>
      <c r="F36" s="406"/>
      <c r="G36" s="406"/>
      <c r="H36" s="406"/>
      <c r="I36" s="406"/>
      <c r="J36" s="406"/>
      <c r="K36" s="406"/>
      <c r="L36" s="401"/>
      <c r="M36" s="412" t="s">
        <v>364</v>
      </c>
      <c r="N36" s="412" t="s">
        <v>364</v>
      </c>
      <c r="O36" s="406"/>
      <c r="P36" s="406"/>
      <c r="Q36" s="406"/>
      <c r="R36" s="476"/>
      <c r="S36" s="377"/>
      <c r="T36" s="50"/>
      <c r="U36" s="50"/>
      <c r="V36" s="50"/>
      <c r="W36" s="50"/>
      <c r="X36" s="50"/>
      <c r="Y36" s="93"/>
      <c r="Z36" s="112" t="str">
        <f t="shared" si="4"/>
        <v/>
      </c>
      <c r="AC36">
        <f t="shared" si="5"/>
        <v>0</v>
      </c>
    </row>
    <row r="37" spans="1:29" ht="48" x14ac:dyDescent="0.2">
      <c r="A37" s="413" t="s">
        <v>88</v>
      </c>
      <c r="B37" s="405" t="s">
        <v>340</v>
      </c>
      <c r="C37" s="406"/>
      <c r="D37" s="406"/>
      <c r="E37" s="406"/>
      <c r="F37" s="406"/>
      <c r="G37" s="406"/>
      <c r="H37" s="406"/>
      <c r="I37" s="406"/>
      <c r="J37" s="406"/>
      <c r="K37" s="406"/>
      <c r="L37" s="401"/>
      <c r="M37" s="412" t="s">
        <v>364</v>
      </c>
      <c r="N37" s="412" t="s">
        <v>364</v>
      </c>
      <c r="O37" s="406"/>
      <c r="P37" s="406"/>
      <c r="Q37" s="406"/>
      <c r="R37" s="476"/>
      <c r="S37" s="377"/>
      <c r="T37" s="50"/>
      <c r="U37" s="50"/>
      <c r="V37" s="50"/>
      <c r="W37" s="50"/>
      <c r="X37" s="50"/>
      <c r="Y37" s="93"/>
      <c r="Z37" s="112" t="str">
        <f t="shared" si="4"/>
        <v/>
      </c>
      <c r="AC37">
        <f t="shared" si="5"/>
        <v>0</v>
      </c>
    </row>
    <row r="38" spans="1:29" ht="48" x14ac:dyDescent="0.2">
      <c r="A38" s="413" t="s">
        <v>89</v>
      </c>
      <c r="B38" s="405" t="s">
        <v>524</v>
      </c>
      <c r="C38" s="406"/>
      <c r="D38" s="406"/>
      <c r="E38" s="406"/>
      <c r="F38" s="406"/>
      <c r="G38" s="406"/>
      <c r="H38" s="406"/>
      <c r="I38" s="406"/>
      <c r="J38" s="406"/>
      <c r="K38" s="406"/>
      <c r="L38" s="401"/>
      <c r="M38" s="412" t="s">
        <v>364</v>
      </c>
      <c r="N38" s="412" t="s">
        <v>364</v>
      </c>
      <c r="O38" s="406"/>
      <c r="P38" s="406"/>
      <c r="Q38" s="406"/>
      <c r="R38" s="476"/>
      <c r="S38" s="377"/>
      <c r="T38" s="50"/>
      <c r="U38" s="50"/>
      <c r="V38" s="50"/>
      <c r="W38" s="50"/>
      <c r="X38" s="50"/>
      <c r="Y38" s="93"/>
      <c r="Z38" s="112" t="str">
        <f t="shared" si="4"/>
        <v/>
      </c>
      <c r="AC38">
        <f t="shared" si="5"/>
        <v>0</v>
      </c>
    </row>
    <row r="39" spans="1:29" ht="48" x14ac:dyDescent="0.2">
      <c r="A39" s="404" t="s">
        <v>14</v>
      </c>
      <c r="B39" s="405" t="s">
        <v>341</v>
      </c>
      <c r="C39" s="406"/>
      <c r="D39" s="406"/>
      <c r="E39" s="406"/>
      <c r="F39" s="406"/>
      <c r="G39" s="406"/>
      <c r="H39" s="406"/>
      <c r="I39" s="406"/>
      <c r="J39" s="406"/>
      <c r="K39" s="406"/>
      <c r="L39" s="401"/>
      <c r="M39" s="412" t="s">
        <v>364</v>
      </c>
      <c r="N39" s="412" t="s">
        <v>364</v>
      </c>
      <c r="O39" s="406"/>
      <c r="P39" s="406"/>
      <c r="Q39" s="406"/>
      <c r="R39" s="214" t="s">
        <v>525</v>
      </c>
      <c r="S39" s="377"/>
      <c r="T39" s="50"/>
      <c r="U39" s="50"/>
      <c r="V39" s="50"/>
      <c r="W39" s="50"/>
      <c r="X39" s="50"/>
      <c r="Y39" s="93"/>
      <c r="Z39" s="112" t="str">
        <f t="shared" si="4"/>
        <v/>
      </c>
      <c r="AC39">
        <f t="shared" si="5"/>
        <v>0</v>
      </c>
    </row>
    <row r="40" spans="1:29" ht="48" x14ac:dyDescent="0.2">
      <c r="A40" s="404" t="s">
        <v>16</v>
      </c>
      <c r="B40" s="405" t="s">
        <v>342</v>
      </c>
      <c r="C40" s="406"/>
      <c r="D40" s="406"/>
      <c r="E40" s="406"/>
      <c r="F40" s="406"/>
      <c r="G40" s="406"/>
      <c r="H40" s="406"/>
      <c r="I40" s="406"/>
      <c r="J40" s="406"/>
      <c r="K40" s="406"/>
      <c r="L40" s="401"/>
      <c r="M40" s="412" t="s">
        <v>364</v>
      </c>
      <c r="N40" s="412" t="s">
        <v>364</v>
      </c>
      <c r="O40" s="406"/>
      <c r="P40" s="406"/>
      <c r="Q40" s="406"/>
      <c r="R40" s="476" t="s">
        <v>473</v>
      </c>
      <c r="S40" s="379" t="s">
        <v>547</v>
      </c>
      <c r="T40" s="50"/>
      <c r="U40" s="50"/>
      <c r="V40" s="50"/>
      <c r="W40" s="50"/>
      <c r="X40" s="50"/>
      <c r="Y40" s="93"/>
      <c r="Z40" s="112" t="str">
        <f t="shared" si="4"/>
        <v/>
      </c>
      <c r="AC40">
        <f t="shared" si="5"/>
        <v>0</v>
      </c>
    </row>
    <row r="41" spans="1:29" ht="48" x14ac:dyDescent="0.2">
      <c r="A41" s="404" t="s">
        <v>18</v>
      </c>
      <c r="B41" s="405" t="s">
        <v>343</v>
      </c>
      <c r="C41" s="406"/>
      <c r="D41" s="406"/>
      <c r="E41" s="406"/>
      <c r="F41" s="406"/>
      <c r="G41" s="406"/>
      <c r="H41" s="406"/>
      <c r="I41" s="406"/>
      <c r="J41" s="406"/>
      <c r="K41" s="406"/>
      <c r="L41" s="401"/>
      <c r="M41" s="412" t="s">
        <v>364</v>
      </c>
      <c r="N41" s="412" t="s">
        <v>364</v>
      </c>
      <c r="O41" s="406"/>
      <c r="P41" s="406"/>
      <c r="Q41" s="406"/>
      <c r="R41" s="476"/>
      <c r="S41" s="377"/>
      <c r="T41" s="50"/>
      <c r="U41" s="50"/>
      <c r="V41" s="50"/>
      <c r="W41" s="50"/>
      <c r="X41" s="50"/>
      <c r="Y41" s="93"/>
      <c r="Z41" s="112" t="str">
        <f t="shared" si="4"/>
        <v/>
      </c>
      <c r="AC41">
        <f t="shared" si="5"/>
        <v>0</v>
      </c>
    </row>
    <row r="42" spans="1:29" ht="48" x14ac:dyDescent="0.2">
      <c r="A42" s="404" t="s">
        <v>20</v>
      </c>
      <c r="B42" s="405" t="s">
        <v>344</v>
      </c>
      <c r="C42" s="406"/>
      <c r="D42" s="406"/>
      <c r="E42" s="406"/>
      <c r="F42" s="406"/>
      <c r="G42" s="406"/>
      <c r="H42" s="406"/>
      <c r="I42" s="406"/>
      <c r="J42" s="406"/>
      <c r="K42" s="406"/>
      <c r="L42" s="401"/>
      <c r="M42" s="412" t="s">
        <v>364</v>
      </c>
      <c r="N42" s="412" t="s">
        <v>364</v>
      </c>
      <c r="O42" s="406"/>
      <c r="P42" s="406"/>
      <c r="Q42" s="406"/>
      <c r="R42" s="476"/>
      <c r="S42" s="377"/>
      <c r="T42" s="50"/>
      <c r="U42" s="50"/>
      <c r="V42" s="50"/>
      <c r="W42" s="50"/>
      <c r="X42" s="50"/>
      <c r="Y42" s="93"/>
      <c r="Z42" s="112" t="str">
        <f t="shared" si="4"/>
        <v/>
      </c>
      <c r="AC42">
        <f t="shared" si="5"/>
        <v>0</v>
      </c>
    </row>
    <row r="43" spans="1:29" ht="48" x14ac:dyDescent="0.2">
      <c r="A43" s="404" t="s">
        <v>49</v>
      </c>
      <c r="B43" s="405" t="s">
        <v>345</v>
      </c>
      <c r="C43" s="406"/>
      <c r="D43" s="406"/>
      <c r="E43" s="406"/>
      <c r="F43" s="406"/>
      <c r="G43" s="406"/>
      <c r="H43" s="406"/>
      <c r="I43" s="406"/>
      <c r="J43" s="406"/>
      <c r="K43" s="406"/>
      <c r="L43" s="401"/>
      <c r="M43" s="412" t="s">
        <v>364</v>
      </c>
      <c r="N43" s="412" t="s">
        <v>364</v>
      </c>
      <c r="O43" s="406"/>
      <c r="P43" s="406"/>
      <c r="Q43" s="406"/>
      <c r="R43" s="476"/>
      <c r="S43" s="477" t="s">
        <v>547</v>
      </c>
      <c r="T43" s="50"/>
      <c r="U43" s="50"/>
      <c r="V43" s="50"/>
      <c r="W43" s="50"/>
      <c r="X43" s="50"/>
      <c r="Y43" s="93"/>
      <c r="Z43" s="112" t="str">
        <f t="shared" si="4"/>
        <v/>
      </c>
      <c r="AC43">
        <f t="shared" si="5"/>
        <v>0</v>
      </c>
    </row>
    <row r="44" spans="1:29" ht="48" x14ac:dyDescent="0.2">
      <c r="A44" s="404" t="s">
        <v>50</v>
      </c>
      <c r="B44" s="405" t="s">
        <v>527</v>
      </c>
      <c r="C44" s="406"/>
      <c r="D44" s="406"/>
      <c r="E44" s="406"/>
      <c r="F44" s="406"/>
      <c r="G44" s="406"/>
      <c r="H44" s="406"/>
      <c r="I44" s="406"/>
      <c r="J44" s="406"/>
      <c r="K44" s="406"/>
      <c r="L44" s="401"/>
      <c r="M44" s="412" t="s">
        <v>364</v>
      </c>
      <c r="N44" s="412" t="s">
        <v>364</v>
      </c>
      <c r="O44" s="406"/>
      <c r="P44" s="406"/>
      <c r="Q44" s="406"/>
      <c r="R44" s="476"/>
      <c r="S44" s="479"/>
      <c r="T44" s="50"/>
      <c r="U44" s="50"/>
      <c r="V44" s="50"/>
      <c r="W44" s="50"/>
      <c r="X44" s="50"/>
      <c r="Y44" s="93"/>
      <c r="Z44" s="112" t="str">
        <f t="shared" si="4"/>
        <v/>
      </c>
      <c r="AC44">
        <f t="shared" si="5"/>
        <v>0</v>
      </c>
    </row>
    <row r="45" spans="1:29" x14ac:dyDescent="0.2">
      <c r="A45" s="410" t="s">
        <v>346</v>
      </c>
      <c r="B45" s="411" t="s">
        <v>347</v>
      </c>
      <c r="C45" s="406"/>
      <c r="D45" s="406"/>
      <c r="E45" s="406"/>
      <c r="F45" s="406"/>
      <c r="G45" s="406"/>
      <c r="H45" s="406"/>
      <c r="I45" s="406"/>
      <c r="J45" s="406"/>
      <c r="K45" s="406"/>
      <c r="L45" s="406"/>
      <c r="M45" s="406"/>
      <c r="N45" s="406"/>
      <c r="O45" s="401"/>
      <c r="P45" s="406"/>
      <c r="Q45" s="406"/>
      <c r="R45" s="494" t="s">
        <v>375</v>
      </c>
      <c r="S45" s="365"/>
      <c r="T45" s="83"/>
      <c r="U45" s="83"/>
      <c r="V45" s="83"/>
      <c r="W45" s="83"/>
      <c r="X45" s="83"/>
      <c r="Y45" s="84"/>
      <c r="Z45" s="119" t="str">
        <f>IF(AC45&gt;0,AVERAGE(Z46:Z47,Z51,Z52,Z53,Z54,Z55,Z56),"")</f>
        <v/>
      </c>
      <c r="AC45">
        <f>SUM(AC46:AC47,AC51,AC52,AC53,AC54,AC55,AC56)</f>
        <v>0</v>
      </c>
    </row>
    <row r="46" spans="1:29" ht="39" x14ac:dyDescent="0.2">
      <c r="A46" s="404" t="s">
        <v>4</v>
      </c>
      <c r="B46" s="405" t="s">
        <v>528</v>
      </c>
      <c r="C46" s="406"/>
      <c r="D46" s="406"/>
      <c r="E46" s="406"/>
      <c r="F46" s="406"/>
      <c r="G46" s="406"/>
      <c r="H46" s="406"/>
      <c r="I46" s="406"/>
      <c r="J46" s="406"/>
      <c r="K46" s="406"/>
      <c r="L46" s="406"/>
      <c r="M46" s="406"/>
      <c r="N46" s="406"/>
      <c r="O46" s="401"/>
      <c r="P46" s="406"/>
      <c r="Q46" s="406"/>
      <c r="R46" s="494"/>
      <c r="S46" s="368"/>
      <c r="T46" s="50"/>
      <c r="U46" s="50"/>
      <c r="V46" s="50"/>
      <c r="W46" s="50"/>
      <c r="X46" s="50"/>
      <c r="Y46" s="93"/>
      <c r="Z46" s="112" t="str">
        <f>IF(AC46&gt;0,SUM(T46:X46),"")</f>
        <v/>
      </c>
      <c r="AC46">
        <f>COUNT(T46:X46)</f>
        <v>0</v>
      </c>
    </row>
    <row r="47" spans="1:29" x14ac:dyDescent="0.2">
      <c r="A47" s="404" t="s">
        <v>6</v>
      </c>
      <c r="B47" s="405" t="s">
        <v>348</v>
      </c>
      <c r="C47" s="406"/>
      <c r="D47" s="406"/>
      <c r="E47" s="406"/>
      <c r="F47" s="406"/>
      <c r="G47" s="406"/>
      <c r="H47" s="406"/>
      <c r="I47" s="406"/>
      <c r="J47" s="406"/>
      <c r="K47" s="406"/>
      <c r="L47" s="406"/>
      <c r="M47" s="406"/>
      <c r="N47" s="406"/>
      <c r="O47" s="401"/>
      <c r="P47" s="406"/>
      <c r="Q47" s="406"/>
      <c r="R47" s="494"/>
      <c r="S47" s="368"/>
      <c r="T47" s="83"/>
      <c r="U47" s="83"/>
      <c r="V47" s="83"/>
      <c r="W47" s="83"/>
      <c r="X47" s="83"/>
      <c r="Y47" s="84"/>
      <c r="Z47" s="119" t="str">
        <f>IF(AC47&gt;0,AVERAGE(Z48:Z50),"")</f>
        <v/>
      </c>
      <c r="AC47">
        <f>SUM(AC48:AC50)</f>
        <v>0</v>
      </c>
    </row>
    <row r="48" spans="1:29" x14ac:dyDescent="0.2">
      <c r="A48" s="413" t="s">
        <v>20</v>
      </c>
      <c r="B48" s="405" t="s">
        <v>349</v>
      </c>
      <c r="C48" s="406"/>
      <c r="D48" s="406"/>
      <c r="E48" s="406"/>
      <c r="F48" s="406"/>
      <c r="G48" s="406"/>
      <c r="H48" s="406"/>
      <c r="I48" s="406"/>
      <c r="J48" s="406"/>
      <c r="K48" s="406"/>
      <c r="L48" s="406"/>
      <c r="M48" s="406"/>
      <c r="N48" s="406"/>
      <c r="O48" s="401"/>
      <c r="P48" s="406"/>
      <c r="Q48" s="406"/>
      <c r="R48" s="64" t="s">
        <v>393</v>
      </c>
      <c r="S48" s="368"/>
      <c r="T48" s="50"/>
      <c r="U48" s="50"/>
      <c r="V48" s="50"/>
      <c r="W48" s="50"/>
      <c r="X48" s="50"/>
      <c r="Y48" s="93"/>
      <c r="Z48" s="112" t="str">
        <f t="shared" ref="Z48:Z56" si="6">IF(AC48&gt;0,SUM(T48:X48),"")</f>
        <v/>
      </c>
      <c r="AC48">
        <f t="shared" ref="AC48:AC56" si="7">COUNT(T48:X48)</f>
        <v>0</v>
      </c>
    </row>
    <row r="49" spans="1:29" x14ac:dyDescent="0.2">
      <c r="A49" s="413" t="s">
        <v>111</v>
      </c>
      <c r="B49" s="405" t="s">
        <v>350</v>
      </c>
      <c r="C49" s="406"/>
      <c r="D49" s="406"/>
      <c r="E49" s="406"/>
      <c r="F49" s="406"/>
      <c r="G49" s="406"/>
      <c r="H49" s="406"/>
      <c r="I49" s="406"/>
      <c r="J49" s="406"/>
      <c r="K49" s="406"/>
      <c r="L49" s="406"/>
      <c r="M49" s="406"/>
      <c r="N49" s="406"/>
      <c r="O49" s="401"/>
      <c r="P49" s="406"/>
      <c r="Q49" s="406"/>
      <c r="R49" s="476" t="s">
        <v>394</v>
      </c>
      <c r="S49" s="368"/>
      <c r="T49" s="50"/>
      <c r="U49" s="50"/>
      <c r="V49" s="50"/>
      <c r="W49" s="50"/>
      <c r="X49" s="50"/>
      <c r="Y49" s="93"/>
      <c r="Z49" s="112" t="str">
        <f t="shared" si="6"/>
        <v/>
      </c>
      <c r="AC49">
        <f t="shared" si="7"/>
        <v>0</v>
      </c>
    </row>
    <row r="50" spans="1:29" x14ac:dyDescent="0.2">
      <c r="A50" s="413" t="s">
        <v>95</v>
      </c>
      <c r="B50" s="405" t="s">
        <v>529</v>
      </c>
      <c r="C50" s="406"/>
      <c r="D50" s="406"/>
      <c r="E50" s="406"/>
      <c r="F50" s="406"/>
      <c r="G50" s="406"/>
      <c r="H50" s="406"/>
      <c r="I50" s="406"/>
      <c r="J50" s="406"/>
      <c r="K50" s="406"/>
      <c r="L50" s="406"/>
      <c r="M50" s="406"/>
      <c r="N50" s="406"/>
      <c r="O50" s="401"/>
      <c r="P50" s="406"/>
      <c r="Q50" s="406"/>
      <c r="R50" s="476"/>
      <c r="S50" s="368"/>
      <c r="T50" s="50"/>
      <c r="U50" s="50"/>
      <c r="V50" s="50"/>
      <c r="W50" s="50"/>
      <c r="X50" s="50"/>
      <c r="Y50" s="93"/>
      <c r="Z50" s="112" t="str">
        <f t="shared" si="6"/>
        <v/>
      </c>
      <c r="AC50">
        <f t="shared" si="7"/>
        <v>0</v>
      </c>
    </row>
    <row r="51" spans="1:29" ht="26" x14ac:dyDescent="0.2">
      <c r="A51" s="404" t="s">
        <v>8</v>
      </c>
      <c r="B51" s="405" t="s">
        <v>351</v>
      </c>
      <c r="C51" s="406"/>
      <c r="D51" s="406"/>
      <c r="E51" s="406"/>
      <c r="F51" s="406"/>
      <c r="G51" s="406"/>
      <c r="H51" s="406"/>
      <c r="I51" s="406"/>
      <c r="J51" s="406"/>
      <c r="K51" s="406"/>
      <c r="L51" s="406"/>
      <c r="M51" s="406"/>
      <c r="N51" s="406"/>
      <c r="O51" s="401"/>
      <c r="P51" s="406"/>
      <c r="Q51" s="406"/>
      <c r="R51" s="64" t="s">
        <v>395</v>
      </c>
      <c r="S51" s="368"/>
      <c r="T51" s="50"/>
      <c r="U51" s="50"/>
      <c r="V51" s="50"/>
      <c r="W51" s="50"/>
      <c r="X51" s="50"/>
      <c r="Y51" s="93"/>
      <c r="Z51" s="112" t="str">
        <f t="shared" si="6"/>
        <v/>
      </c>
      <c r="AC51">
        <f t="shared" si="7"/>
        <v>0</v>
      </c>
    </row>
    <row r="52" spans="1:29" x14ac:dyDescent="0.2">
      <c r="A52" s="404" t="s">
        <v>10</v>
      </c>
      <c r="B52" s="405" t="s">
        <v>352</v>
      </c>
      <c r="C52" s="406"/>
      <c r="D52" s="406"/>
      <c r="E52" s="406"/>
      <c r="F52" s="406"/>
      <c r="G52" s="406"/>
      <c r="H52" s="406"/>
      <c r="I52" s="406"/>
      <c r="J52" s="406"/>
      <c r="K52" s="406"/>
      <c r="L52" s="406"/>
      <c r="M52" s="406"/>
      <c r="N52" s="406"/>
      <c r="O52" s="401"/>
      <c r="P52" s="406"/>
      <c r="Q52" s="406"/>
      <c r="R52" s="487" t="s">
        <v>473</v>
      </c>
      <c r="S52" s="368"/>
      <c r="T52" s="50"/>
      <c r="U52" s="50"/>
      <c r="V52" s="50"/>
      <c r="W52" s="50"/>
      <c r="X52" s="50"/>
      <c r="Y52" s="93"/>
      <c r="Z52" s="112" t="str">
        <f t="shared" si="6"/>
        <v/>
      </c>
      <c r="AC52">
        <f t="shared" si="7"/>
        <v>0</v>
      </c>
    </row>
    <row r="53" spans="1:29" ht="47.25" customHeight="1" x14ac:dyDescent="0.2">
      <c r="A53" s="404" t="s">
        <v>12</v>
      </c>
      <c r="B53" s="405" t="s">
        <v>353</v>
      </c>
      <c r="C53" s="406"/>
      <c r="D53" s="406"/>
      <c r="E53" s="406"/>
      <c r="F53" s="406"/>
      <c r="G53" s="406"/>
      <c r="H53" s="406"/>
      <c r="I53" s="406"/>
      <c r="J53" s="406"/>
      <c r="K53" s="406"/>
      <c r="L53" s="406"/>
      <c r="M53" s="406"/>
      <c r="N53" s="406"/>
      <c r="O53" s="401"/>
      <c r="P53" s="406"/>
      <c r="Q53" s="406"/>
      <c r="R53" s="488"/>
      <c r="S53" s="372"/>
      <c r="T53" s="50"/>
      <c r="U53" s="50"/>
      <c r="V53" s="50"/>
      <c r="W53" s="50"/>
      <c r="X53" s="50"/>
      <c r="Y53" s="93"/>
      <c r="Z53" s="112" t="str">
        <f t="shared" si="6"/>
        <v/>
      </c>
      <c r="AC53">
        <f t="shared" si="7"/>
        <v>0</v>
      </c>
    </row>
    <row r="54" spans="1:29" ht="44.25" customHeight="1" x14ac:dyDescent="0.2">
      <c r="A54" s="404" t="s">
        <v>14</v>
      </c>
      <c r="B54" s="405" t="s">
        <v>354</v>
      </c>
      <c r="C54" s="406"/>
      <c r="D54" s="406"/>
      <c r="E54" s="406"/>
      <c r="F54" s="406"/>
      <c r="G54" s="406"/>
      <c r="H54" s="406"/>
      <c r="I54" s="406"/>
      <c r="J54" s="406"/>
      <c r="K54" s="406"/>
      <c r="L54" s="406"/>
      <c r="M54" s="406"/>
      <c r="N54" s="406"/>
      <c r="O54" s="401"/>
      <c r="P54" s="406"/>
      <c r="Q54" s="406"/>
      <c r="R54" s="489"/>
      <c r="S54" s="379" t="s">
        <v>547</v>
      </c>
      <c r="T54" s="50"/>
      <c r="U54" s="50"/>
      <c r="V54" s="50"/>
      <c r="W54" s="50"/>
      <c r="X54" s="50"/>
      <c r="Y54" s="93"/>
      <c r="Z54" s="112" t="str">
        <f t="shared" si="6"/>
        <v/>
      </c>
      <c r="AC54">
        <f t="shared" si="7"/>
        <v>0</v>
      </c>
    </row>
    <row r="55" spans="1:29" ht="26" x14ac:dyDescent="0.2">
      <c r="A55" s="404" t="s">
        <v>16</v>
      </c>
      <c r="B55" s="405" t="s">
        <v>355</v>
      </c>
      <c r="C55" s="406"/>
      <c r="D55" s="406"/>
      <c r="E55" s="406"/>
      <c r="F55" s="406"/>
      <c r="G55" s="406"/>
      <c r="H55" s="406"/>
      <c r="I55" s="406"/>
      <c r="J55" s="406"/>
      <c r="K55" s="406"/>
      <c r="L55" s="406"/>
      <c r="M55" s="406"/>
      <c r="N55" s="406"/>
      <c r="O55" s="401"/>
      <c r="P55" s="406"/>
      <c r="Q55" s="406"/>
      <c r="R55" s="144" t="s">
        <v>396</v>
      </c>
      <c r="S55" s="377"/>
      <c r="T55" s="50"/>
      <c r="U55" s="50"/>
      <c r="V55" s="50"/>
      <c r="W55" s="50"/>
      <c r="X55" s="50"/>
      <c r="Y55" s="93"/>
      <c r="Z55" s="112" t="str">
        <f t="shared" si="6"/>
        <v/>
      </c>
      <c r="AC55">
        <f t="shared" si="7"/>
        <v>0</v>
      </c>
    </row>
    <row r="56" spans="1:29" ht="33.75" customHeight="1" x14ac:dyDescent="0.2">
      <c r="A56" s="404" t="s">
        <v>18</v>
      </c>
      <c r="B56" s="405" t="s">
        <v>356</v>
      </c>
      <c r="C56" s="406"/>
      <c r="D56" s="406"/>
      <c r="E56" s="406"/>
      <c r="F56" s="406"/>
      <c r="G56" s="406"/>
      <c r="H56" s="406"/>
      <c r="I56" s="406"/>
      <c r="J56" s="406"/>
      <c r="K56" s="406"/>
      <c r="L56" s="406"/>
      <c r="M56" s="406"/>
      <c r="N56" s="406"/>
      <c r="O56" s="401"/>
      <c r="P56" s="406"/>
      <c r="Q56" s="406"/>
      <c r="R56" s="144" t="s">
        <v>484</v>
      </c>
      <c r="S56" s="377"/>
      <c r="T56" s="50"/>
      <c r="U56" s="50"/>
      <c r="V56" s="50"/>
      <c r="W56" s="50"/>
      <c r="X56" s="50"/>
      <c r="Y56" s="93"/>
      <c r="Z56" s="112" t="str">
        <f t="shared" si="6"/>
        <v/>
      </c>
      <c r="AC56">
        <f t="shared" si="7"/>
        <v>0</v>
      </c>
    </row>
    <row r="57" spans="1:29" ht="16" x14ac:dyDescent="0.2">
      <c r="A57" s="399" t="s">
        <v>357</v>
      </c>
      <c r="B57" s="400" t="s">
        <v>358</v>
      </c>
      <c r="C57" s="401"/>
      <c r="D57" s="401"/>
      <c r="E57" s="401"/>
      <c r="F57" s="401"/>
      <c r="G57" s="401"/>
      <c r="H57" s="401"/>
      <c r="I57" s="401"/>
      <c r="J57" s="401"/>
      <c r="K57" s="401"/>
      <c r="L57" s="401"/>
      <c r="M57" s="401"/>
      <c r="N57" s="401"/>
      <c r="O57" s="401"/>
      <c r="P57" s="401"/>
      <c r="Q57" s="401"/>
      <c r="R57" s="144" t="s">
        <v>390</v>
      </c>
      <c r="S57" s="377"/>
      <c r="T57" s="83"/>
      <c r="U57" s="83"/>
      <c r="V57" s="83"/>
      <c r="W57" s="83"/>
      <c r="X57" s="83"/>
      <c r="Y57" s="84"/>
      <c r="Z57" s="119" t="str">
        <f>IF(AC57&gt;0,AVERAGE(Z58:Z61),"")</f>
        <v/>
      </c>
      <c r="AC57">
        <f>SUM(AC58:AC61)</f>
        <v>0</v>
      </c>
    </row>
    <row r="58" spans="1:29" ht="26" x14ac:dyDescent="0.2">
      <c r="A58" s="404" t="s">
        <v>4</v>
      </c>
      <c r="B58" s="405" t="s">
        <v>359</v>
      </c>
      <c r="C58" s="401"/>
      <c r="D58" s="401"/>
      <c r="E58" s="401"/>
      <c r="F58" s="401"/>
      <c r="G58" s="401"/>
      <c r="H58" s="401"/>
      <c r="I58" s="401"/>
      <c r="J58" s="401"/>
      <c r="K58" s="401"/>
      <c r="L58" s="401"/>
      <c r="M58" s="401"/>
      <c r="N58" s="401"/>
      <c r="O58" s="401"/>
      <c r="P58" s="401"/>
      <c r="Q58" s="406"/>
      <c r="R58" s="148" t="s">
        <v>375</v>
      </c>
      <c r="S58" s="377"/>
      <c r="T58" s="50"/>
      <c r="U58" s="50"/>
      <c r="V58" s="50"/>
      <c r="W58" s="50"/>
      <c r="X58" s="50"/>
      <c r="Y58" s="93"/>
      <c r="Z58" s="112" t="str">
        <f>IF(AC58&gt;0,SUM(T58:X58),"")</f>
        <v/>
      </c>
      <c r="AC58">
        <f t="shared" ref="AC58:AC61" si="8">COUNT(T58:X58)</f>
        <v>0</v>
      </c>
    </row>
    <row r="59" spans="1:29" ht="42" x14ac:dyDescent="0.2">
      <c r="A59" s="402" t="s">
        <v>6</v>
      </c>
      <c r="B59" s="414" t="s">
        <v>360</v>
      </c>
      <c r="C59" s="401"/>
      <c r="D59" s="401"/>
      <c r="E59" s="401"/>
      <c r="F59" s="401"/>
      <c r="G59" s="401"/>
      <c r="H59" s="401"/>
      <c r="I59" s="401"/>
      <c r="J59" s="401"/>
      <c r="K59" s="401"/>
      <c r="L59" s="401"/>
      <c r="M59" s="401"/>
      <c r="N59" s="401"/>
      <c r="O59" s="401"/>
      <c r="P59" s="401"/>
      <c r="Q59" s="401"/>
      <c r="R59" s="480" t="s">
        <v>391</v>
      </c>
      <c r="S59" s="477" t="s">
        <v>547</v>
      </c>
      <c r="T59" s="50"/>
      <c r="U59" s="50"/>
      <c r="V59" s="50"/>
      <c r="W59" s="50"/>
      <c r="X59" s="50"/>
      <c r="Y59" s="93"/>
      <c r="Z59" s="112" t="str">
        <f>IF(AC59&gt;0,SUM(T59:X59),"")</f>
        <v/>
      </c>
      <c r="AC59">
        <f t="shared" si="8"/>
        <v>0</v>
      </c>
    </row>
    <row r="60" spans="1:29" ht="42" x14ac:dyDescent="0.2">
      <c r="A60" s="402" t="s">
        <v>8</v>
      </c>
      <c r="B60" s="403" t="s">
        <v>361</v>
      </c>
      <c r="C60" s="401"/>
      <c r="D60" s="401"/>
      <c r="E60" s="401"/>
      <c r="F60" s="401"/>
      <c r="G60" s="401"/>
      <c r="H60" s="401"/>
      <c r="I60" s="401"/>
      <c r="J60" s="401"/>
      <c r="K60" s="401"/>
      <c r="L60" s="401"/>
      <c r="M60" s="401"/>
      <c r="N60" s="401"/>
      <c r="O60" s="401"/>
      <c r="P60" s="401"/>
      <c r="Q60" s="401"/>
      <c r="R60" s="483"/>
      <c r="S60" s="478"/>
      <c r="T60" s="50"/>
      <c r="U60" s="50"/>
      <c r="V60" s="50"/>
      <c r="W60" s="50"/>
      <c r="X60" s="50"/>
      <c r="Y60" s="93"/>
      <c r="Z60" s="112" t="str">
        <f>IF(AC60&gt;0,SUM(T60:X60),"")</f>
        <v/>
      </c>
      <c r="AC60">
        <f t="shared" si="8"/>
        <v>0</v>
      </c>
    </row>
    <row r="61" spans="1:29" ht="32" x14ac:dyDescent="0.2">
      <c r="A61" s="404" t="s">
        <v>10</v>
      </c>
      <c r="B61" s="405" t="s">
        <v>362</v>
      </c>
      <c r="C61" s="406"/>
      <c r="D61" s="406"/>
      <c r="E61" s="406"/>
      <c r="F61" s="406"/>
      <c r="G61" s="406"/>
      <c r="H61" s="406"/>
      <c r="I61" s="401"/>
      <c r="J61" s="401"/>
      <c r="K61" s="401"/>
      <c r="L61" s="406"/>
      <c r="M61" s="406"/>
      <c r="N61" s="406"/>
      <c r="O61" s="406"/>
      <c r="P61" s="406"/>
      <c r="Q61" s="406"/>
      <c r="R61" s="481"/>
      <c r="S61" s="415" t="s">
        <v>564</v>
      </c>
      <c r="T61" s="50"/>
      <c r="U61" s="50"/>
      <c r="V61" s="50"/>
      <c r="W61" s="50"/>
      <c r="X61" s="50"/>
      <c r="Y61" s="93"/>
      <c r="Z61" s="112" t="str">
        <f>IF(AC61&gt;0,SUM(T61:X61),"")</f>
        <v/>
      </c>
      <c r="AC61">
        <f t="shared" si="8"/>
        <v>0</v>
      </c>
    </row>
    <row r="63" spans="1:29" x14ac:dyDescent="0.2">
      <c r="A63" s="416"/>
      <c r="B63" s="417" t="s">
        <v>23</v>
      </c>
    </row>
    <row r="64" spans="1:29" x14ac:dyDescent="0.2">
      <c r="A64" s="418" t="s">
        <v>98</v>
      </c>
      <c r="B64" s="419" t="s">
        <v>99</v>
      </c>
      <c r="X64" s="90" t="s">
        <v>592</v>
      </c>
      <c r="Z64" s="91" t="e">
        <f>AVERAGE(Z5,Z8,Z13,Z28,Z45,Z57)</f>
        <v>#DIV/0!</v>
      </c>
    </row>
  </sheetData>
  <sheetProtection password="CF63" sheet="1" objects="1" scenarios="1" selectLockedCells="1"/>
  <mergeCells count="14">
    <mergeCell ref="R5:R7"/>
    <mergeCell ref="R8:R12"/>
    <mergeCell ref="R49:R50"/>
    <mergeCell ref="R45:R47"/>
    <mergeCell ref="R33:R38"/>
    <mergeCell ref="R40:R44"/>
    <mergeCell ref="R28:R29"/>
    <mergeCell ref="S21:S22"/>
    <mergeCell ref="R21:R24"/>
    <mergeCell ref="S43:S44"/>
    <mergeCell ref="S59:S60"/>
    <mergeCell ref="R52:R54"/>
    <mergeCell ref="R59:R61"/>
    <mergeCell ref="R25:R27"/>
  </mergeCells>
  <dataValidations count="5">
    <dataValidation type="whole" operator="equal" allowBlank="1" showInputMessage="1" showErrorMessage="1" sqref="T5:T61" xr:uid="{00000000-0002-0000-0C00-000000000000}">
      <formula1>0</formula1>
    </dataValidation>
    <dataValidation type="whole" operator="equal" allowBlank="1" showInputMessage="1" showErrorMessage="1" sqref="U5:U61" xr:uid="{00000000-0002-0000-0C00-000001000000}">
      <formula1>1</formula1>
    </dataValidation>
    <dataValidation type="whole" operator="equal" allowBlank="1" showInputMessage="1" showErrorMessage="1" sqref="V5:V61" xr:uid="{00000000-0002-0000-0C00-000002000000}">
      <formula1>2</formula1>
    </dataValidation>
    <dataValidation type="whole" operator="equal" allowBlank="1" showInputMessage="1" showErrorMessage="1" sqref="W5:W61" xr:uid="{00000000-0002-0000-0C00-000003000000}">
      <formula1>3</formula1>
    </dataValidation>
    <dataValidation type="whole" operator="equal" allowBlank="1" showInputMessage="1" showErrorMessage="1" sqref="X5:X61" xr:uid="{00000000-0002-0000-0C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120B-456D-974C-8300-27FDEEF0B977}">
  <dimension ref="A1:N48"/>
  <sheetViews>
    <sheetView tabSelected="1" workbookViewId="0">
      <selection activeCell="J8" sqref="J8"/>
    </sheetView>
  </sheetViews>
  <sheetFormatPr baseColWidth="10" defaultColWidth="8.83203125" defaultRowHeight="15" x14ac:dyDescent="0.2"/>
  <cols>
    <col min="1" max="1" width="8.83203125" style="424"/>
    <col min="2" max="2" width="70.6640625" style="425" customWidth="1"/>
    <col min="3" max="3" width="29.1640625" style="425" customWidth="1"/>
    <col min="4" max="4" width="24.5" style="425" customWidth="1"/>
    <col min="5" max="9" width="8.83203125" style="424"/>
    <col min="10" max="10" width="50.6640625" style="425" customWidth="1"/>
    <col min="11" max="11" width="15.83203125" style="424" customWidth="1"/>
    <col min="12" max="13" width="8.83203125" style="424"/>
    <col min="14" max="14" width="8.83203125" style="424" hidden="1" customWidth="1"/>
    <col min="15" max="16384" width="8.83203125" style="424"/>
  </cols>
  <sheetData>
    <row r="1" spans="1:14" x14ac:dyDescent="0.2">
      <c r="A1" s="422"/>
      <c r="B1" s="423"/>
      <c r="C1" s="423"/>
      <c r="D1" s="423"/>
    </row>
    <row r="2" spans="1:14" x14ac:dyDescent="0.2">
      <c r="A2" s="426"/>
      <c r="B2" s="427"/>
      <c r="C2" s="427"/>
      <c r="D2" s="427"/>
    </row>
    <row r="3" spans="1:14" x14ac:dyDescent="0.2">
      <c r="A3" s="428"/>
      <c r="B3" s="429"/>
      <c r="C3" s="429"/>
      <c r="D3" s="429"/>
      <c r="E3" s="448"/>
      <c r="F3" s="448"/>
      <c r="G3" s="449" t="s">
        <v>589</v>
      </c>
      <c r="H3" s="448"/>
      <c r="I3" s="448"/>
      <c r="K3" s="450"/>
    </row>
    <row r="4" spans="1:14" ht="69.75" customHeight="1" x14ac:dyDescent="0.2">
      <c r="A4" s="451" t="s">
        <v>671</v>
      </c>
      <c r="B4" s="438"/>
      <c r="C4" s="452" t="s">
        <v>407</v>
      </c>
      <c r="D4" s="453" t="s">
        <v>545</v>
      </c>
      <c r="E4" s="431">
        <f>'[1]B.P&amp;S 7. IT ecosystem'!T4</f>
        <v>0</v>
      </c>
      <c r="F4" s="431">
        <f>'[1]B.P&amp;S 7. IT ecosystem'!U4</f>
        <v>1</v>
      </c>
      <c r="G4" s="431">
        <f>'[1]B.P&amp;S 7. IT ecosystem'!V4</f>
        <v>2</v>
      </c>
      <c r="H4" s="431">
        <f>'[1]B.P&amp;S 7. IT ecosystem'!W4</f>
        <v>3</v>
      </c>
      <c r="I4" s="431">
        <f>'[1]B.P&amp;S 7. IT ecosystem'!X4</f>
        <v>4</v>
      </c>
      <c r="J4" s="432" t="s">
        <v>598</v>
      </c>
      <c r="K4" s="433" t="s">
        <v>590</v>
      </c>
    </row>
    <row r="5" spans="1:14" ht="28" x14ac:dyDescent="0.2">
      <c r="A5" s="434" t="s">
        <v>604</v>
      </c>
      <c r="B5" s="454" t="s">
        <v>605</v>
      </c>
      <c r="C5" s="455"/>
      <c r="D5" s="456"/>
      <c r="E5" s="435"/>
      <c r="F5" s="435"/>
      <c r="G5" s="435"/>
      <c r="H5" s="435"/>
      <c r="I5" s="435"/>
      <c r="J5" s="436"/>
      <c r="K5" s="437" t="str">
        <f>IF(N5&gt;0,AVERAGE(K6:K8),"")</f>
        <v/>
      </c>
      <c r="N5" s="424">
        <f>SUM(N6:N8)</f>
        <v>0</v>
      </c>
    </row>
    <row r="6" spans="1:14" ht="56" x14ac:dyDescent="0.2">
      <c r="A6" s="438" t="s">
        <v>4</v>
      </c>
      <c r="B6" s="457" t="s">
        <v>606</v>
      </c>
      <c r="C6" s="458" t="s">
        <v>669</v>
      </c>
      <c r="D6" s="475" t="s">
        <v>564</v>
      </c>
      <c r="E6" s="439"/>
      <c r="F6" s="439"/>
      <c r="G6" s="439"/>
      <c r="H6" s="439"/>
      <c r="I6" s="439"/>
      <c r="J6" s="440"/>
      <c r="K6" s="441" t="str">
        <f t="shared" ref="K6:K8" si="0">IF(N6&gt;0,SUM(E6:I6),"")</f>
        <v/>
      </c>
      <c r="N6" s="424">
        <f>COUNT(E6:I6)</f>
        <v>0</v>
      </c>
    </row>
    <row r="7" spans="1:14" ht="56" x14ac:dyDescent="0.2">
      <c r="A7" s="438" t="s">
        <v>6</v>
      </c>
      <c r="B7" s="457" t="s">
        <v>607</v>
      </c>
      <c r="C7" s="458" t="s">
        <v>609</v>
      </c>
      <c r="D7" s="475"/>
      <c r="E7" s="439"/>
      <c r="F7" s="439"/>
      <c r="G7" s="439"/>
      <c r="H7" s="439"/>
      <c r="I7" s="439"/>
      <c r="J7" s="440"/>
      <c r="K7" s="441" t="str">
        <f t="shared" si="0"/>
        <v/>
      </c>
      <c r="N7" s="424">
        <f>COUNT(E7:I7)</f>
        <v>0</v>
      </c>
    </row>
    <row r="8" spans="1:14" ht="52" x14ac:dyDescent="0.2">
      <c r="A8" s="442" t="s">
        <v>8</v>
      </c>
      <c r="B8" s="459" t="s">
        <v>608</v>
      </c>
      <c r="C8" s="460" t="s">
        <v>610</v>
      </c>
      <c r="D8" s="475"/>
      <c r="E8" s="439"/>
      <c r="F8" s="439"/>
      <c r="G8" s="439"/>
      <c r="H8" s="439"/>
      <c r="I8" s="439"/>
      <c r="J8" s="440"/>
      <c r="K8" s="441" t="str">
        <f t="shared" si="0"/>
        <v/>
      </c>
      <c r="N8" s="424">
        <f>COUNT(E8:I8)</f>
        <v>0</v>
      </c>
    </row>
    <row r="9" spans="1:14" ht="28" x14ac:dyDescent="0.2">
      <c r="A9" s="434" t="s">
        <v>602</v>
      </c>
      <c r="B9" s="454" t="s">
        <v>611</v>
      </c>
      <c r="C9" s="455"/>
      <c r="D9" s="456"/>
      <c r="E9" s="435"/>
      <c r="F9" s="435"/>
      <c r="G9" s="435"/>
      <c r="H9" s="435"/>
      <c r="I9" s="435"/>
      <c r="J9" s="436"/>
      <c r="K9" s="437" t="str">
        <f>IF(N9&gt;0,AVERAGE(K10:K12),"")</f>
        <v/>
      </c>
      <c r="N9" s="424">
        <f>SUM(N10,N11,N12)</f>
        <v>0</v>
      </c>
    </row>
    <row r="10" spans="1:14" ht="85" x14ac:dyDescent="0.2">
      <c r="A10" s="461" t="s">
        <v>4</v>
      </c>
      <c r="B10" s="461" t="s">
        <v>612</v>
      </c>
      <c r="C10" s="462" t="s">
        <v>613</v>
      </c>
      <c r="D10" s="474" t="s">
        <v>564</v>
      </c>
      <c r="E10" s="439"/>
      <c r="F10" s="439"/>
      <c r="G10" s="439"/>
      <c r="H10" s="439"/>
      <c r="I10" s="439"/>
      <c r="J10" s="440"/>
      <c r="K10" s="441" t="str">
        <f t="shared" ref="K10:K12" si="1">IF(N10&gt;0,SUM(E10:I10),"")</f>
        <v/>
      </c>
      <c r="N10" s="424">
        <f t="shared" ref="N10:N16" si="2">COUNT(E10:I10)</f>
        <v>0</v>
      </c>
    </row>
    <row r="11" spans="1:14" ht="85" x14ac:dyDescent="0.2">
      <c r="A11" s="461" t="s">
        <v>6</v>
      </c>
      <c r="B11" s="461" t="s">
        <v>614</v>
      </c>
      <c r="C11" s="462" t="s">
        <v>670</v>
      </c>
      <c r="D11" s="474"/>
      <c r="E11" s="439"/>
      <c r="F11" s="439"/>
      <c r="G11" s="439"/>
      <c r="H11" s="439"/>
      <c r="I11" s="439"/>
      <c r="J11" s="440"/>
      <c r="K11" s="441" t="str">
        <f t="shared" si="1"/>
        <v/>
      </c>
      <c r="N11" s="424">
        <f t="shared" si="2"/>
        <v>0</v>
      </c>
    </row>
    <row r="12" spans="1:14" ht="102" x14ac:dyDescent="0.2">
      <c r="A12" s="461" t="s">
        <v>8</v>
      </c>
      <c r="B12" s="461" t="s">
        <v>615</v>
      </c>
      <c r="C12" s="462" t="s">
        <v>616</v>
      </c>
      <c r="D12" s="474"/>
      <c r="E12" s="439"/>
      <c r="F12" s="439"/>
      <c r="G12" s="439"/>
      <c r="H12" s="439"/>
      <c r="I12" s="439"/>
      <c r="J12" s="440"/>
      <c r="K12" s="441" t="str">
        <f t="shared" si="1"/>
        <v/>
      </c>
      <c r="N12" s="424">
        <f t="shared" si="2"/>
        <v>0</v>
      </c>
    </row>
    <row r="13" spans="1:14" ht="28" x14ac:dyDescent="0.2">
      <c r="A13" s="434" t="s">
        <v>603</v>
      </c>
      <c r="B13" s="454" t="s">
        <v>617</v>
      </c>
      <c r="C13" s="455"/>
      <c r="D13" s="456"/>
      <c r="E13" s="435"/>
      <c r="F13" s="435"/>
      <c r="G13" s="435"/>
      <c r="H13" s="435"/>
      <c r="I13" s="435"/>
      <c r="J13" s="436"/>
      <c r="K13" s="437" t="str">
        <f>IF(N13&gt;0,AVERAGE(K14:K17),"")</f>
        <v/>
      </c>
      <c r="N13" s="424">
        <f>SUM(N14,N15,N16,N17)</f>
        <v>0</v>
      </c>
    </row>
    <row r="14" spans="1:14" ht="102" x14ac:dyDescent="0.2">
      <c r="A14" s="461" t="s">
        <v>4</v>
      </c>
      <c r="B14" s="461" t="s">
        <v>618</v>
      </c>
      <c r="C14" s="462" t="s">
        <v>619</v>
      </c>
      <c r="D14" s="474" t="s">
        <v>564</v>
      </c>
      <c r="E14" s="439"/>
      <c r="F14" s="439"/>
      <c r="G14" s="439"/>
      <c r="H14" s="439"/>
      <c r="I14" s="439"/>
      <c r="J14" s="440"/>
      <c r="K14" s="441" t="str">
        <f t="shared" ref="K14:K17" si="3">IF(N14&gt;0,SUM(E14:I14),"")</f>
        <v/>
      </c>
      <c r="N14" s="424">
        <f t="shared" si="2"/>
        <v>0</v>
      </c>
    </row>
    <row r="15" spans="1:14" ht="102" x14ac:dyDescent="0.2">
      <c r="A15" s="461" t="s">
        <v>6</v>
      </c>
      <c r="B15" s="463" t="s">
        <v>620</v>
      </c>
      <c r="C15" s="462" t="s">
        <v>621</v>
      </c>
      <c r="D15" s="474"/>
      <c r="E15" s="439"/>
      <c r="F15" s="439"/>
      <c r="G15" s="439"/>
      <c r="H15" s="439"/>
      <c r="I15" s="439"/>
      <c r="J15" s="440"/>
      <c r="K15" s="441" t="str">
        <f t="shared" si="3"/>
        <v/>
      </c>
      <c r="N15" s="424">
        <f t="shared" si="2"/>
        <v>0</v>
      </c>
    </row>
    <row r="16" spans="1:14" ht="102" x14ac:dyDescent="0.2">
      <c r="A16" s="461" t="s">
        <v>8</v>
      </c>
      <c r="B16" s="461" t="s">
        <v>622</v>
      </c>
      <c r="C16" s="462" t="s">
        <v>623</v>
      </c>
      <c r="D16" s="474"/>
      <c r="E16" s="439"/>
      <c r="F16" s="439"/>
      <c r="G16" s="439"/>
      <c r="H16" s="439"/>
      <c r="I16" s="439"/>
      <c r="J16" s="440"/>
      <c r="K16" s="441" t="str">
        <f t="shared" si="3"/>
        <v/>
      </c>
      <c r="N16" s="424">
        <f t="shared" si="2"/>
        <v>0</v>
      </c>
    </row>
    <row r="17" spans="1:14" ht="85" x14ac:dyDescent="0.2">
      <c r="A17" s="461" t="s">
        <v>10</v>
      </c>
      <c r="B17" s="461" t="s">
        <v>624</v>
      </c>
      <c r="C17" s="462" t="s">
        <v>625</v>
      </c>
      <c r="D17" s="474"/>
      <c r="E17" s="439"/>
      <c r="F17" s="439"/>
      <c r="G17" s="439"/>
      <c r="H17" s="439"/>
      <c r="I17" s="439"/>
      <c r="J17" s="440"/>
      <c r="K17" s="441" t="str">
        <f t="shared" si="3"/>
        <v/>
      </c>
      <c r="N17" s="424">
        <f>SUM(N18:N21)</f>
        <v>0</v>
      </c>
    </row>
    <row r="18" spans="1:14" ht="28" x14ac:dyDescent="0.2">
      <c r="A18" s="434" t="s">
        <v>626</v>
      </c>
      <c r="B18" s="434" t="s">
        <v>627</v>
      </c>
      <c r="C18" s="455"/>
      <c r="D18" s="456"/>
      <c r="E18" s="435"/>
      <c r="F18" s="435"/>
      <c r="G18" s="435"/>
      <c r="H18" s="435"/>
      <c r="I18" s="435"/>
      <c r="J18" s="436"/>
      <c r="K18" s="437" t="str">
        <f>IF(N18&gt;0,AVERAGE(K19:K21),"")</f>
        <v/>
      </c>
      <c r="N18" s="424">
        <f>SUM(N19,N20,N21)</f>
        <v>0</v>
      </c>
    </row>
    <row r="19" spans="1:14" ht="85" x14ac:dyDescent="0.2">
      <c r="A19" s="461" t="s">
        <v>4</v>
      </c>
      <c r="B19" s="461" t="s">
        <v>628</v>
      </c>
      <c r="C19" s="462" t="s">
        <v>629</v>
      </c>
      <c r="D19" s="474" t="s">
        <v>564</v>
      </c>
      <c r="E19" s="439"/>
      <c r="F19" s="439"/>
      <c r="G19" s="439"/>
      <c r="H19" s="439"/>
      <c r="I19" s="439"/>
      <c r="J19" s="440"/>
      <c r="K19" s="441" t="str">
        <f t="shared" ref="K19:K21" si="4">IF(N19&gt;0,SUM(E19:I19),"")</f>
        <v/>
      </c>
      <c r="N19" s="424">
        <f t="shared" ref="N19:N23" si="5">COUNT(E19:I19)</f>
        <v>0</v>
      </c>
    </row>
    <row r="20" spans="1:14" ht="85" x14ac:dyDescent="0.2">
      <c r="A20" s="461" t="s">
        <v>6</v>
      </c>
      <c r="B20" s="461" t="s">
        <v>630</v>
      </c>
      <c r="C20" s="462" t="s">
        <v>631</v>
      </c>
      <c r="D20" s="474"/>
      <c r="E20" s="439"/>
      <c r="F20" s="439"/>
      <c r="G20" s="439"/>
      <c r="H20" s="439"/>
      <c r="I20" s="439"/>
      <c r="J20" s="440"/>
      <c r="K20" s="441" t="str">
        <f t="shared" si="4"/>
        <v/>
      </c>
      <c r="N20" s="424">
        <f t="shared" si="5"/>
        <v>0</v>
      </c>
    </row>
    <row r="21" spans="1:14" ht="102" x14ac:dyDescent="0.2">
      <c r="A21" s="461" t="s">
        <v>8</v>
      </c>
      <c r="B21" s="463" t="s">
        <v>632</v>
      </c>
      <c r="C21" s="462" t="s">
        <v>633</v>
      </c>
      <c r="D21" s="474"/>
      <c r="E21" s="439"/>
      <c r="F21" s="439"/>
      <c r="G21" s="439"/>
      <c r="H21" s="439"/>
      <c r="I21" s="439"/>
      <c r="J21" s="440"/>
      <c r="K21" s="441" t="str">
        <f t="shared" si="4"/>
        <v/>
      </c>
      <c r="N21" s="424">
        <f t="shared" si="5"/>
        <v>0</v>
      </c>
    </row>
    <row r="22" spans="1:14" ht="28" x14ac:dyDescent="0.2">
      <c r="A22" s="434" t="s">
        <v>634</v>
      </c>
      <c r="B22" s="434" t="s">
        <v>635</v>
      </c>
      <c r="C22" s="455"/>
      <c r="D22" s="456"/>
      <c r="E22" s="435"/>
      <c r="F22" s="435"/>
      <c r="G22" s="435"/>
      <c r="H22" s="435"/>
      <c r="I22" s="435"/>
      <c r="J22" s="436"/>
      <c r="K22" s="437" t="str">
        <f>IF(N22&gt;0,AVERAGE(K23:K25),"")</f>
        <v/>
      </c>
      <c r="N22" s="424">
        <f>SUM(N23,N24,N25:N27)</f>
        <v>0</v>
      </c>
    </row>
    <row r="23" spans="1:14" ht="85" x14ac:dyDescent="0.2">
      <c r="A23" s="461" t="s">
        <v>4</v>
      </c>
      <c r="B23" s="461" t="s">
        <v>636</v>
      </c>
      <c r="C23" s="462" t="s">
        <v>637</v>
      </c>
      <c r="D23" s="474" t="s">
        <v>564</v>
      </c>
      <c r="E23" s="445"/>
      <c r="F23" s="445"/>
      <c r="G23" s="445"/>
      <c r="H23" s="445"/>
      <c r="I23" s="445"/>
      <c r="J23" s="464"/>
      <c r="K23" s="465">
        <v>4</v>
      </c>
      <c r="N23" s="424">
        <f t="shared" si="5"/>
        <v>0</v>
      </c>
    </row>
    <row r="24" spans="1:14" ht="102" customHeight="1" x14ac:dyDescent="0.2">
      <c r="A24" s="461" t="s">
        <v>6</v>
      </c>
      <c r="B24" s="461" t="s">
        <v>638</v>
      </c>
      <c r="C24" s="462" t="s">
        <v>639</v>
      </c>
      <c r="D24" s="474"/>
      <c r="E24" s="445"/>
      <c r="F24" s="445"/>
      <c r="G24" s="445"/>
      <c r="H24" s="445"/>
      <c r="I24" s="445"/>
      <c r="J24" s="464"/>
      <c r="K24" s="465">
        <v>4</v>
      </c>
      <c r="N24" s="424">
        <f>SUM(N25:N32)</f>
        <v>0</v>
      </c>
    </row>
    <row r="25" spans="1:14" ht="102" x14ac:dyDescent="0.2">
      <c r="A25" s="461" t="s">
        <v>8</v>
      </c>
      <c r="B25" s="461" t="s">
        <v>640</v>
      </c>
      <c r="C25" s="462" t="s">
        <v>641</v>
      </c>
      <c r="D25" s="474"/>
      <c r="E25" s="445"/>
      <c r="F25" s="445"/>
      <c r="G25" s="445"/>
      <c r="H25" s="445"/>
      <c r="I25" s="445"/>
      <c r="J25" s="464"/>
      <c r="K25" s="465">
        <v>4</v>
      </c>
      <c r="N25" s="424">
        <f t="shared" ref="N25:N32" si="6">COUNT(E25:I25)</f>
        <v>0</v>
      </c>
    </row>
    <row r="26" spans="1:14" ht="102" x14ac:dyDescent="0.2">
      <c r="A26" s="461" t="s">
        <v>10</v>
      </c>
      <c r="B26" s="463" t="s">
        <v>642</v>
      </c>
      <c r="C26" s="462" t="s">
        <v>643</v>
      </c>
      <c r="D26" s="474"/>
      <c r="E26" s="439"/>
      <c r="F26" s="439"/>
      <c r="G26" s="439"/>
      <c r="H26" s="439"/>
      <c r="I26" s="439"/>
      <c r="J26" s="440"/>
      <c r="K26" s="441" t="str">
        <f>IF(N26&gt;0,SUM(E26:I26),"")</f>
        <v/>
      </c>
      <c r="N26" s="424">
        <f t="shared" si="6"/>
        <v>0</v>
      </c>
    </row>
    <row r="27" spans="1:14" ht="102" x14ac:dyDescent="0.2">
      <c r="A27" s="461" t="s">
        <v>12</v>
      </c>
      <c r="B27" s="461" t="s">
        <v>644</v>
      </c>
      <c r="C27" s="462" t="s">
        <v>645</v>
      </c>
      <c r="D27" s="474"/>
      <c r="E27" s="439"/>
      <c r="F27" s="439"/>
      <c r="G27" s="439"/>
      <c r="H27" s="439"/>
      <c r="I27" s="439"/>
      <c r="J27" s="440"/>
      <c r="K27" s="441" t="str">
        <f>IF(N27&gt;0,SUM(E27:I27),"")</f>
        <v/>
      </c>
      <c r="N27" s="424">
        <f t="shared" si="6"/>
        <v>0</v>
      </c>
    </row>
    <row r="28" spans="1:14" ht="28" x14ac:dyDescent="0.2">
      <c r="A28" s="434" t="s">
        <v>646</v>
      </c>
      <c r="B28" s="434" t="s">
        <v>647</v>
      </c>
      <c r="C28" s="455"/>
      <c r="D28" s="456"/>
      <c r="E28" s="435"/>
      <c r="F28" s="435"/>
      <c r="G28" s="435"/>
      <c r="H28" s="435"/>
      <c r="I28" s="435"/>
      <c r="J28" s="436"/>
      <c r="K28" s="437" t="str">
        <f>IF(N28&gt;0,AVERAGE(K29:K32),"")</f>
        <v/>
      </c>
      <c r="N28" s="424">
        <f>SUM(N29:N32)</f>
        <v>0</v>
      </c>
    </row>
    <row r="29" spans="1:14" ht="102" x14ac:dyDescent="0.2">
      <c r="A29" s="461" t="s">
        <v>4</v>
      </c>
      <c r="B29" s="461" t="s">
        <v>648</v>
      </c>
      <c r="C29" s="462" t="s">
        <v>649</v>
      </c>
      <c r="D29" s="474" t="s">
        <v>564</v>
      </c>
      <c r="E29" s="439"/>
      <c r="F29" s="439"/>
      <c r="G29" s="439"/>
      <c r="H29" s="439"/>
      <c r="I29" s="439"/>
      <c r="J29" s="440"/>
      <c r="K29" s="441" t="str">
        <f t="shared" ref="K29:K31" si="7">IF(N29&gt;0,SUM(E29:I29),"")</f>
        <v/>
      </c>
      <c r="N29" s="424">
        <f t="shared" si="6"/>
        <v>0</v>
      </c>
    </row>
    <row r="30" spans="1:14" ht="85" x14ac:dyDescent="0.2">
      <c r="A30" s="466" t="s">
        <v>6</v>
      </c>
      <c r="B30" s="461" t="s">
        <v>650</v>
      </c>
      <c r="C30" s="462" t="s">
        <v>651</v>
      </c>
      <c r="D30" s="474"/>
      <c r="E30" s="439"/>
      <c r="F30" s="439"/>
      <c r="G30" s="439"/>
      <c r="H30" s="439"/>
      <c r="I30" s="439"/>
      <c r="J30" s="440"/>
      <c r="K30" s="441" t="str">
        <f t="shared" si="7"/>
        <v/>
      </c>
      <c r="N30" s="424">
        <f t="shared" si="6"/>
        <v>0</v>
      </c>
    </row>
    <row r="31" spans="1:14" ht="102" x14ac:dyDescent="0.2">
      <c r="A31" s="466" t="s">
        <v>652</v>
      </c>
      <c r="B31" s="461" t="s">
        <v>653</v>
      </c>
      <c r="C31" s="462" t="s">
        <v>654</v>
      </c>
      <c r="D31" s="474"/>
      <c r="E31" s="439"/>
      <c r="F31" s="439"/>
      <c r="G31" s="439"/>
      <c r="H31" s="439"/>
      <c r="I31" s="439"/>
      <c r="J31" s="440"/>
      <c r="K31" s="441" t="str">
        <f t="shared" si="7"/>
        <v/>
      </c>
      <c r="N31" s="424">
        <f t="shared" si="6"/>
        <v>0</v>
      </c>
    </row>
    <row r="32" spans="1:14" ht="85" x14ac:dyDescent="0.2">
      <c r="A32" s="461" t="s">
        <v>10</v>
      </c>
      <c r="B32" s="461" t="s">
        <v>655</v>
      </c>
      <c r="C32" s="462" t="s">
        <v>656</v>
      </c>
      <c r="D32" s="474"/>
      <c r="E32" s="439"/>
      <c r="F32" s="439"/>
      <c r="G32" s="439"/>
      <c r="H32" s="439"/>
      <c r="I32" s="439"/>
      <c r="J32" s="440"/>
      <c r="K32" s="441" t="str">
        <f>IF(N32&gt;0,SUM(E32:I32),"")</f>
        <v/>
      </c>
      <c r="N32" s="424">
        <f t="shared" si="6"/>
        <v>0</v>
      </c>
    </row>
    <row r="33" spans="1:11" x14ac:dyDescent="0.2">
      <c r="A33" s="467"/>
      <c r="B33" s="468"/>
      <c r="C33" s="468"/>
      <c r="D33" s="468"/>
      <c r="E33" s="430"/>
      <c r="F33" s="430"/>
      <c r="G33" s="430"/>
      <c r="H33" s="430"/>
      <c r="I33" s="430"/>
      <c r="J33" s="443"/>
      <c r="K33" s="430"/>
    </row>
    <row r="34" spans="1:11" x14ac:dyDescent="0.2">
      <c r="A34" s="469"/>
      <c r="B34" s="470" t="s">
        <v>23</v>
      </c>
      <c r="C34" s="470"/>
      <c r="D34" s="470"/>
      <c r="E34" s="430"/>
      <c r="F34" s="430"/>
      <c r="G34" s="430"/>
      <c r="H34" s="430"/>
      <c r="I34" s="430"/>
      <c r="J34" s="443"/>
      <c r="K34" s="430"/>
    </row>
    <row r="35" spans="1:11" x14ac:dyDescent="0.2">
      <c r="A35" s="471"/>
      <c r="B35" s="468"/>
      <c r="C35" s="468"/>
      <c r="D35" s="468"/>
      <c r="E35" s="430"/>
      <c r="F35" s="430"/>
      <c r="G35" s="430"/>
      <c r="H35" s="430"/>
      <c r="I35" s="472" t="s">
        <v>592</v>
      </c>
      <c r="J35" s="443"/>
      <c r="K35" s="473" t="e">
        <f>AVERAGE(K5,K9,K13,K18,K22,K28)</f>
        <v>#DIV/0!</v>
      </c>
    </row>
    <row r="37" spans="1:11" x14ac:dyDescent="0.15">
      <c r="B37" s="446" t="s">
        <v>657</v>
      </c>
    </row>
    <row r="38" spans="1:11" x14ac:dyDescent="0.15">
      <c r="B38" s="446" t="s">
        <v>658</v>
      </c>
    </row>
    <row r="39" spans="1:11" ht="16" x14ac:dyDescent="0.25">
      <c r="B39" s="447" t="s">
        <v>659</v>
      </c>
    </row>
    <row r="40" spans="1:11" ht="16" x14ac:dyDescent="0.25">
      <c r="B40" s="447" t="s">
        <v>660</v>
      </c>
    </row>
    <row r="41" spans="1:11" ht="16" x14ac:dyDescent="0.25">
      <c r="B41" s="447" t="s">
        <v>661</v>
      </c>
    </row>
    <row r="42" spans="1:11" ht="16" x14ac:dyDescent="0.25">
      <c r="B42" s="447" t="s">
        <v>662</v>
      </c>
    </row>
    <row r="43" spans="1:11" x14ac:dyDescent="0.15">
      <c r="B43" s="446" t="s">
        <v>663</v>
      </c>
    </row>
    <row r="44" spans="1:11" x14ac:dyDescent="0.15">
      <c r="B44" s="446" t="s">
        <v>664</v>
      </c>
    </row>
    <row r="45" spans="1:11" x14ac:dyDescent="0.15">
      <c r="B45" s="446" t="s">
        <v>665</v>
      </c>
    </row>
    <row r="46" spans="1:11" x14ac:dyDescent="0.15">
      <c r="B46" s="446" t="s">
        <v>666</v>
      </c>
    </row>
    <row r="47" spans="1:11" x14ac:dyDescent="0.15">
      <c r="B47" s="446" t="s">
        <v>667</v>
      </c>
    </row>
    <row r="48" spans="1:11" x14ac:dyDescent="0.15">
      <c r="B48" s="446" t="s">
        <v>668</v>
      </c>
    </row>
  </sheetData>
  <mergeCells count="6">
    <mergeCell ref="D29:D32"/>
    <mergeCell ref="D6:D8"/>
    <mergeCell ref="D10:D12"/>
    <mergeCell ref="D14:D17"/>
    <mergeCell ref="D19:D21"/>
    <mergeCell ref="D23:D27"/>
  </mergeCells>
  <dataValidations count="5">
    <dataValidation type="whole" operator="equal" allowBlank="1" showInputMessage="1" showErrorMessage="1" sqref="I5:I22 I26:I32" xr:uid="{946C0D4C-EF79-E34F-8E5F-CE362C7E2EAB}">
      <formula1>4</formula1>
    </dataValidation>
    <dataValidation type="whole" operator="equal" allowBlank="1" showInputMessage="1" showErrorMessage="1" sqref="H5:H22 H26:H32" xr:uid="{EEAD0676-D4BE-4C49-AFA0-DB23CE081647}">
      <formula1>3</formula1>
    </dataValidation>
    <dataValidation type="whole" operator="equal" allowBlank="1" showInputMessage="1" showErrorMessage="1" sqref="G5:G22 G26:G32" xr:uid="{BE1F137D-9374-E241-8C58-8CFA4FD1E366}">
      <formula1>2</formula1>
    </dataValidation>
    <dataValidation type="whole" operator="equal" allowBlank="1" showInputMessage="1" showErrorMessage="1" sqref="F5:F22 F26:F32" xr:uid="{AE8F0D04-A05D-F64B-B07B-BA7D4553AEE5}">
      <formula1>1</formula1>
    </dataValidation>
    <dataValidation type="whole" operator="equal" allowBlank="1" showInputMessage="1" showErrorMessage="1" sqref="E5:E22 E26:E32" xr:uid="{7103A132-9EE1-5747-AD6E-4588E12D5782}">
      <formula1>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workbookViewId="0">
      <selection activeCell="A23" sqref="A23"/>
    </sheetView>
  </sheetViews>
  <sheetFormatPr baseColWidth="10" defaultColWidth="9.1640625" defaultRowHeight="15" x14ac:dyDescent="0.2"/>
  <cols>
    <col min="1" max="1" width="67.33203125" customWidth="1"/>
    <col min="2" max="2" width="9.1640625" style="29"/>
    <col min="3" max="3" width="10.83203125" style="29" customWidth="1"/>
    <col min="4" max="5" width="9.1640625" style="29"/>
    <col min="6" max="6" width="11.5" bestFit="1" customWidth="1"/>
  </cols>
  <sheetData>
    <row r="1" spans="1:6" x14ac:dyDescent="0.2">
      <c r="A1" s="29"/>
    </row>
    <row r="2" spans="1:6" ht="16" thickBot="1" x14ac:dyDescent="0.25"/>
    <row r="3" spans="1:6" s="35" customFormat="1" ht="56" x14ac:dyDescent="0.2">
      <c r="A3" s="30" t="s">
        <v>571</v>
      </c>
      <c r="B3" s="31" t="s">
        <v>586</v>
      </c>
      <c r="C3" s="32" t="s">
        <v>570</v>
      </c>
      <c r="D3" s="33" t="s">
        <v>593</v>
      </c>
      <c r="E3" s="34" t="s">
        <v>587</v>
      </c>
    </row>
    <row r="4" spans="1:6" ht="16" x14ac:dyDescent="0.2">
      <c r="A4" s="36" t="str">
        <f>'Audit Scoring'!F4</f>
        <v>A. Regulatory Compliance (A.1 – A.4)</v>
      </c>
      <c r="B4" s="37" t="e">
        <f>'A. Regulatory compliance'!Z20</f>
        <v>#DIV/0!</v>
      </c>
      <c r="C4" s="38">
        <f>'Audit Scoring'!E4</f>
        <v>10</v>
      </c>
      <c r="D4" s="37" t="e">
        <f>B4*C4/4</f>
        <v>#DIV/0!</v>
      </c>
      <c r="E4" s="39" t="e">
        <f>D4/C4</f>
        <v>#DIV/0!</v>
      </c>
    </row>
    <row r="5" spans="1:6" ht="32.25" customHeight="1" x14ac:dyDescent="0.2">
      <c r="A5" s="40" t="str">
        <f>'Audit Scoring'!F5</f>
        <v>B. Practices and Systems – 1. Environment Sustainability (B1.1 – B1.3)</v>
      </c>
      <c r="B5" s="37" t="e">
        <f>'B. P&amp;S 1. sustainability'!Z19</f>
        <v>#DIV/0!</v>
      </c>
      <c r="C5" s="38">
        <f>'Audit Scoring'!E5</f>
        <v>2</v>
      </c>
      <c r="D5" s="37" t="e">
        <f t="shared" ref="D5:D13" si="0">B5*C5/4</f>
        <v>#DIV/0!</v>
      </c>
      <c r="E5" s="39" t="e">
        <f t="shared" ref="E5:E15" si="1">D5/C5</f>
        <v>#DIV/0!</v>
      </c>
    </row>
    <row r="6" spans="1:6" ht="18.75" customHeight="1" x14ac:dyDescent="0.2">
      <c r="A6" s="40" t="str">
        <f>'Audit Scoring'!F6</f>
        <v>B. Practices and Systems – 2. HR practices (B.2.1 – B.2.6)</v>
      </c>
      <c r="B6" s="37" t="e">
        <f>'B. P&amp;S 2.HR Practices'!Z54</f>
        <v>#DIV/0!</v>
      </c>
      <c r="C6" s="38">
        <f>'Audit Scoring'!E6</f>
        <v>5</v>
      </c>
      <c r="D6" s="37" t="e">
        <f t="shared" si="0"/>
        <v>#DIV/0!</v>
      </c>
      <c r="E6" s="39" t="e">
        <f t="shared" si="1"/>
        <v>#DIV/0!</v>
      </c>
    </row>
    <row r="7" spans="1:6" ht="16" x14ac:dyDescent="0.2">
      <c r="A7" s="40" t="str">
        <f>'Audit Scoring'!F7</f>
        <v>B. Practices and Systems – 3. Communication (B.3.1 – B.3.5)</v>
      </c>
      <c r="B7" s="37" t="e">
        <f>'B. P&amp;S 3. Communication'!Z34</f>
        <v>#DIV/0!</v>
      </c>
      <c r="C7" s="38">
        <f>'Audit Scoring'!E7</f>
        <v>5</v>
      </c>
      <c r="D7" s="37" t="e">
        <f t="shared" si="0"/>
        <v>#DIV/0!</v>
      </c>
      <c r="E7" s="39" t="e">
        <f t="shared" si="1"/>
        <v>#DIV/0!</v>
      </c>
    </row>
    <row r="8" spans="1:6" ht="16" x14ac:dyDescent="0.2">
      <c r="A8" s="40" t="str">
        <f>'Audit Scoring'!F8</f>
        <v>B. Practices and Systems – 4. Goods and Services (B.4.1 – B.4.5)</v>
      </c>
      <c r="B8" s="37" t="e">
        <f>'B. P&amp;S 4.Goods &amp; services'!Z36</f>
        <v>#DIV/0!</v>
      </c>
      <c r="C8" s="38">
        <f>'Audit Scoring'!E8</f>
        <v>8</v>
      </c>
      <c r="D8" s="37" t="e">
        <f t="shared" si="0"/>
        <v>#DIV/0!</v>
      </c>
      <c r="E8" s="39" t="e">
        <f t="shared" si="1"/>
        <v>#DIV/0!</v>
      </c>
    </row>
    <row r="9" spans="1:6" ht="16" x14ac:dyDescent="0.2">
      <c r="A9" s="40" t="str">
        <f>'Audit Scoring'!F9</f>
        <v>B. Practices and Systems – 5. Terms and conditions of sale (B.5.1 – B.5.5)</v>
      </c>
      <c r="B9" s="37" t="e">
        <f>'B.P&amp;S 5.T&amp;C of sale'!Z50</f>
        <v>#DIV/0!</v>
      </c>
      <c r="C9" s="38">
        <f>'Audit Scoring'!E9</f>
        <v>8</v>
      </c>
      <c r="D9" s="37" t="e">
        <f t="shared" si="0"/>
        <v>#DIV/0!</v>
      </c>
      <c r="E9" s="39" t="e">
        <f t="shared" si="1"/>
        <v>#DIV/0!</v>
      </c>
    </row>
    <row r="10" spans="1:6" ht="16" x14ac:dyDescent="0.2">
      <c r="A10" s="40" t="str">
        <f>'Audit Scoring'!F10</f>
        <v>B. Practices and Systems – 6. Transactions and Accounting (B.6.1 - B.6.3)</v>
      </c>
      <c r="B10" s="37" t="e">
        <f>'B.P&amp;S 6.Trans &amp; Accounting'!Z35</f>
        <v>#DIV/0!</v>
      </c>
      <c r="C10" s="38">
        <f>'Audit Scoring'!E10</f>
        <v>8</v>
      </c>
      <c r="D10" s="37" t="e">
        <f t="shared" si="0"/>
        <v>#DIV/0!</v>
      </c>
      <c r="E10" s="39" t="e">
        <f t="shared" si="1"/>
        <v>#DIV/0!</v>
      </c>
    </row>
    <row r="11" spans="1:6" ht="16" x14ac:dyDescent="0.2">
      <c r="A11" s="40" t="str">
        <f>'Audit Scoring'!F11</f>
        <v>B. Practices and Systems – 7. IT Ecosystem (B.7.1 – B.7.5)</v>
      </c>
      <c r="B11" s="37" t="e">
        <f>'B.P&amp;S 7. IT ecosystem'!Z26</f>
        <v>#DIV/0!</v>
      </c>
      <c r="C11" s="38">
        <f>'Audit Scoring'!E11</f>
        <v>4</v>
      </c>
      <c r="D11" s="37" t="e">
        <f t="shared" si="0"/>
        <v>#DIV/0!</v>
      </c>
      <c r="E11" s="39" t="e">
        <f t="shared" si="1"/>
        <v>#DIV/0!</v>
      </c>
    </row>
    <row r="12" spans="1:6" ht="32" x14ac:dyDescent="0.2">
      <c r="A12" s="41" t="str">
        <f>'Audit Scoring'!F12</f>
        <v>C. Customer Care – 1. Customer Service, Feedback and Dispute Resolutions (C.1.1 - C.1.3)</v>
      </c>
      <c r="B12" s="37" t="e">
        <f>'C.1.Customer care '!Z44</f>
        <v>#DIV/0!</v>
      </c>
      <c r="C12" s="38">
        <f>'Audit Scoring'!E12</f>
        <v>20</v>
      </c>
      <c r="D12" s="37" t="e">
        <f t="shared" si="0"/>
        <v>#DIV/0!</v>
      </c>
      <c r="E12" s="39" t="e">
        <f t="shared" si="1"/>
        <v>#DIV/0!</v>
      </c>
    </row>
    <row r="13" spans="1:6" ht="16" x14ac:dyDescent="0.2">
      <c r="A13" s="41" t="str">
        <f>'Audit Scoring'!F13</f>
        <v>C. Customer Care – 2. Customer data, their safety &amp; privacy (C.2.1 – C.2.6)</v>
      </c>
      <c r="B13" s="37" t="e">
        <f>'C.2.Customer care'!Z64</f>
        <v>#DIV/0!</v>
      </c>
      <c r="C13" s="38">
        <f>'Audit Scoring'!E13</f>
        <v>20</v>
      </c>
      <c r="D13" s="37" t="e">
        <f t="shared" si="0"/>
        <v>#DIV/0!</v>
      </c>
      <c r="E13" s="42" t="e">
        <f t="shared" si="1"/>
        <v>#DIV/0!</v>
      </c>
    </row>
    <row r="14" spans="1:6" ht="17" thickBot="1" x14ac:dyDescent="0.25">
      <c r="A14" s="41" t="str">
        <f>'Audit Scoring'!F14</f>
        <v>C. Customer Care – 3. Loyalty &amp; Privilege Programs (C.3.1 – C.3.6)</v>
      </c>
      <c r="B14" s="37" t="str">
        <f>'C.3. Customer Care '!K32</f>
        <v/>
      </c>
      <c r="C14" s="38">
        <f>'Audit Scoring'!E14</f>
        <v>10</v>
      </c>
      <c r="D14" s="37" t="e">
        <f t="shared" ref="D14" si="2">B14*C14/4</f>
        <v>#VALUE!</v>
      </c>
      <c r="E14" s="42" t="e">
        <f t="shared" si="1"/>
        <v>#VALUE!</v>
      </c>
    </row>
    <row r="15" spans="1:6" ht="30" thickBot="1" x14ac:dyDescent="0.25">
      <c r="A15" s="43" t="s">
        <v>585</v>
      </c>
      <c r="B15" s="44" t="e">
        <f>SUM(B4:B13)</f>
        <v>#DIV/0!</v>
      </c>
      <c r="C15" s="45">
        <f>SUM(C4:C14)</f>
        <v>100</v>
      </c>
      <c r="D15" s="46" t="e">
        <f>SUM(D4:D13)</f>
        <v>#DIV/0!</v>
      </c>
      <c r="E15" s="48" t="e">
        <f t="shared" si="1"/>
        <v>#DIV/0!</v>
      </c>
      <c r="F15" s="47" t="s">
        <v>588</v>
      </c>
    </row>
  </sheetData>
  <conditionalFormatting sqref="E4:E15">
    <cfRule type="cellIs" dxfId="9" priority="1" operator="between">
      <formula>0.9</formula>
      <formula>1</formula>
    </cfRule>
    <cfRule type="cellIs" dxfId="8" priority="2" operator="between">
      <formula>0.8</formula>
      <formula>0.899</formula>
    </cfRule>
    <cfRule type="cellIs" dxfId="7" priority="3" operator="between">
      <formula>0.7</formula>
      <formula>0.799</formula>
    </cfRule>
    <cfRule type="cellIs" dxfId="6" priority="4" operator="between">
      <formula>0.6</formula>
      <formula>0.699</formula>
    </cfRule>
    <cfRule type="cellIs" dxfId="5" priority="5" operator="between">
      <formula>0.5</formula>
      <formula>0.599</formula>
    </cfRule>
    <cfRule type="cellIs" dxfId="4" priority="6" operator="lessThan">
      <formula>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0"/>
  <sheetViews>
    <sheetView workbookViewId="0">
      <pane xSplit="2" ySplit="4" topLeftCell="S5" activePane="bottomRight" state="frozen"/>
      <selection pane="topRight" activeCell="C1" sqref="C1"/>
      <selection pane="bottomLeft" activeCell="A5" sqref="A5"/>
      <selection pane="bottomRight" activeCell="AC1" sqref="AC1:AC1048576"/>
    </sheetView>
  </sheetViews>
  <sheetFormatPr baseColWidth="10" defaultColWidth="8.83203125" defaultRowHeight="15" x14ac:dyDescent="0.2"/>
  <cols>
    <col min="2" max="2" width="70.6640625" customWidth="1"/>
    <col min="3" max="17" width="8.83203125" customWidth="1"/>
    <col min="18" max="18" width="18.5" customWidth="1"/>
    <col min="19" max="19" width="11" customWidth="1"/>
    <col min="25" max="25" width="50.6640625" customWidth="1"/>
    <col min="26" max="26" width="11.5" customWidth="1"/>
    <col min="29" max="29" width="8.83203125" hidden="1" customWidth="1"/>
  </cols>
  <sheetData>
    <row r="1" spans="1:29" x14ac:dyDescent="0.2">
      <c r="A1" s="51" t="s">
        <v>597</v>
      </c>
      <c r="B1" s="52"/>
    </row>
    <row r="2" spans="1:29" x14ac:dyDescent="0.2">
      <c r="A2" s="53"/>
      <c r="B2" s="54"/>
      <c r="C2" s="55"/>
      <c r="D2" s="55"/>
      <c r="E2" s="55"/>
      <c r="F2" s="55"/>
      <c r="G2" s="55"/>
      <c r="H2" s="55"/>
      <c r="I2" s="55"/>
      <c r="J2" s="55"/>
      <c r="K2" s="55"/>
      <c r="L2" s="56" t="s">
        <v>24</v>
      </c>
      <c r="M2" s="55"/>
      <c r="N2" s="55"/>
      <c r="O2" s="55"/>
      <c r="P2" s="55"/>
      <c r="Q2" s="55"/>
    </row>
    <row r="3" spans="1:29" ht="42" x14ac:dyDescent="0.2">
      <c r="A3" s="54"/>
      <c r="B3" s="54"/>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101.25" customHeight="1" x14ac:dyDescent="0.2">
      <c r="A4" s="65" t="s">
        <v>540</v>
      </c>
      <c r="B4" s="66"/>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69" t="s">
        <v>545</v>
      </c>
      <c r="T4" s="70">
        <f>'Audit Scoring'!A5</f>
        <v>0</v>
      </c>
      <c r="U4" s="70">
        <f>'Audit Scoring'!A6</f>
        <v>1</v>
      </c>
      <c r="V4" s="70">
        <f>'Audit Scoring'!A7</f>
        <v>2</v>
      </c>
      <c r="W4" s="70">
        <f>'Audit Scoring'!A8</f>
        <v>3</v>
      </c>
      <c r="X4" s="70">
        <f>'Audit Scoring'!A9</f>
        <v>4</v>
      </c>
      <c r="Y4" s="71" t="s">
        <v>598</v>
      </c>
      <c r="Z4" s="72" t="s">
        <v>590</v>
      </c>
    </row>
    <row r="5" spans="1:29" ht="42" x14ac:dyDescent="0.2">
      <c r="A5" s="73" t="s">
        <v>0</v>
      </c>
      <c r="B5" s="74" t="s">
        <v>539</v>
      </c>
      <c r="C5" s="75"/>
      <c r="D5" s="75"/>
      <c r="E5" s="75"/>
      <c r="F5" s="75"/>
      <c r="G5" s="75"/>
      <c r="H5" s="75"/>
      <c r="I5" s="75"/>
      <c r="J5" s="75"/>
      <c r="K5" s="75"/>
      <c r="L5" s="75"/>
      <c r="M5" s="75"/>
      <c r="N5" s="75"/>
      <c r="O5" s="75"/>
      <c r="P5" s="75"/>
      <c r="Q5" s="75"/>
      <c r="R5" s="76" t="s">
        <v>374</v>
      </c>
      <c r="S5" s="77"/>
      <c r="T5" s="92"/>
      <c r="U5" s="92"/>
      <c r="V5" s="92"/>
      <c r="W5" s="92"/>
      <c r="X5" s="92"/>
      <c r="Y5" s="93"/>
      <c r="Z5" s="78" t="str">
        <f>IF(AC5&gt;0,SUM(T5:X5),"")</f>
        <v/>
      </c>
      <c r="AC5">
        <f>COUNT(T5:X5)</f>
        <v>0</v>
      </c>
    </row>
    <row r="6" spans="1:29" ht="28" x14ac:dyDescent="0.2">
      <c r="A6" s="73" t="s">
        <v>2</v>
      </c>
      <c r="B6" s="74" t="s">
        <v>1</v>
      </c>
      <c r="C6" s="79"/>
      <c r="D6" s="79"/>
      <c r="E6" s="79"/>
      <c r="F6" s="79"/>
      <c r="G6" s="79"/>
      <c r="H6" s="79"/>
      <c r="I6" s="79"/>
      <c r="J6" s="79"/>
      <c r="K6" s="79"/>
      <c r="L6" s="79"/>
      <c r="M6" s="79"/>
      <c r="N6" s="79"/>
      <c r="O6" s="79"/>
      <c r="P6" s="79"/>
      <c r="Q6" s="79"/>
      <c r="R6" s="1" t="s">
        <v>372</v>
      </c>
      <c r="S6" s="80"/>
      <c r="T6" s="50"/>
      <c r="U6" s="50"/>
      <c r="V6" s="50"/>
      <c r="W6" s="50"/>
      <c r="X6" s="50"/>
      <c r="Y6" s="93"/>
      <c r="Z6" s="78" t="str">
        <f>IF(AC6&gt;0,SUM(T6:X6),"")</f>
        <v/>
      </c>
      <c r="AC6">
        <f>COUNT(T6:X6)</f>
        <v>0</v>
      </c>
    </row>
    <row r="7" spans="1:29" ht="28" x14ac:dyDescent="0.2">
      <c r="A7" s="73" t="s">
        <v>22</v>
      </c>
      <c r="B7" s="74" t="s">
        <v>3</v>
      </c>
      <c r="C7" s="82"/>
      <c r="D7" s="82"/>
      <c r="E7" s="82"/>
      <c r="F7" s="82"/>
      <c r="G7" s="82"/>
      <c r="H7" s="82"/>
      <c r="I7" s="82"/>
      <c r="J7" s="82"/>
      <c r="K7" s="82"/>
      <c r="L7" s="82"/>
      <c r="M7" s="82"/>
      <c r="N7" s="82"/>
      <c r="O7" s="82"/>
      <c r="P7" s="82"/>
      <c r="Q7" s="82"/>
      <c r="R7" s="476" t="s">
        <v>501</v>
      </c>
      <c r="S7" s="80"/>
      <c r="T7" s="83"/>
      <c r="U7" s="83"/>
      <c r="V7" s="83"/>
      <c r="W7" s="83"/>
      <c r="X7" s="83"/>
      <c r="Y7" s="84"/>
      <c r="Z7" s="119" t="str">
        <f>IF(AC7&gt;0,AVERAGE(Z8:Z10),"")</f>
        <v/>
      </c>
      <c r="AC7">
        <f>SUM(AC8:AC16)</f>
        <v>0</v>
      </c>
    </row>
    <row r="8" spans="1:29" x14ac:dyDescent="0.2">
      <c r="A8" s="85" t="s">
        <v>4</v>
      </c>
      <c r="B8" s="86" t="s">
        <v>5</v>
      </c>
      <c r="C8" s="79"/>
      <c r="D8" s="79"/>
      <c r="E8" s="79"/>
      <c r="F8" s="79"/>
      <c r="G8" s="79"/>
      <c r="H8" s="79"/>
      <c r="I8" s="79"/>
      <c r="J8" s="79"/>
      <c r="K8" s="79"/>
      <c r="L8" s="79"/>
      <c r="M8" s="79"/>
      <c r="N8" s="79"/>
      <c r="O8" s="79"/>
      <c r="P8" s="79"/>
      <c r="Q8" s="79"/>
      <c r="R8" s="476"/>
      <c r="S8" s="80"/>
      <c r="T8" s="50"/>
      <c r="U8" s="50"/>
      <c r="V8" s="50"/>
      <c r="W8" s="50"/>
      <c r="X8" s="50"/>
      <c r="Y8" s="93"/>
      <c r="Z8" s="87" t="str">
        <f t="shared" ref="Z8:Z16" si="0">IF(AC8&gt;0,SUM(T8:X8),"")</f>
        <v/>
      </c>
      <c r="AC8">
        <f t="shared" ref="AC8:AC16" si="1">COUNT(T8:X8)</f>
        <v>0</v>
      </c>
    </row>
    <row r="9" spans="1:29" ht="28" x14ac:dyDescent="0.2">
      <c r="A9" s="85" t="s">
        <v>6</v>
      </c>
      <c r="B9" s="86" t="s">
        <v>7</v>
      </c>
      <c r="C9" s="79"/>
      <c r="D9" s="79"/>
      <c r="E9" s="79"/>
      <c r="F9" s="79"/>
      <c r="G9" s="79"/>
      <c r="H9" s="79"/>
      <c r="I9" s="79"/>
      <c r="J9" s="79"/>
      <c r="K9" s="79"/>
      <c r="L9" s="79"/>
      <c r="M9" s="79"/>
      <c r="N9" s="79"/>
      <c r="O9" s="79"/>
      <c r="P9" s="79"/>
      <c r="Q9" s="79"/>
      <c r="R9" s="476"/>
      <c r="S9" s="80"/>
      <c r="T9" s="50"/>
      <c r="U9" s="50"/>
      <c r="V9" s="50"/>
      <c r="W9" s="50"/>
      <c r="X9" s="50"/>
      <c r="Y9" s="93"/>
      <c r="Z9" s="87" t="str">
        <f t="shared" si="0"/>
        <v/>
      </c>
      <c r="AC9">
        <f t="shared" si="1"/>
        <v>0</v>
      </c>
    </row>
    <row r="10" spans="1:29" ht="28" x14ac:dyDescent="0.2">
      <c r="A10" s="85" t="s">
        <v>8</v>
      </c>
      <c r="B10" s="86" t="s">
        <v>9</v>
      </c>
      <c r="C10" s="79"/>
      <c r="D10" s="79"/>
      <c r="E10" s="79"/>
      <c r="F10" s="79"/>
      <c r="G10" s="79"/>
      <c r="H10" s="79"/>
      <c r="I10" s="79"/>
      <c r="J10" s="79"/>
      <c r="K10" s="79"/>
      <c r="L10" s="79"/>
      <c r="M10" s="79"/>
      <c r="N10" s="79"/>
      <c r="O10" s="79"/>
      <c r="P10" s="79"/>
      <c r="Q10" s="79"/>
      <c r="R10" s="476"/>
      <c r="S10" s="80"/>
      <c r="T10" s="50"/>
      <c r="U10" s="50"/>
      <c r="V10" s="50"/>
      <c r="W10" s="50"/>
      <c r="X10" s="50"/>
      <c r="Y10" s="93"/>
      <c r="Z10" s="87" t="str">
        <f t="shared" si="0"/>
        <v/>
      </c>
      <c r="AC10">
        <f t="shared" si="1"/>
        <v>0</v>
      </c>
    </row>
    <row r="11" spans="1:29" ht="28" x14ac:dyDescent="0.2">
      <c r="A11" s="85" t="s">
        <v>10</v>
      </c>
      <c r="B11" s="86" t="s">
        <v>11</v>
      </c>
      <c r="C11" s="79"/>
      <c r="D11" s="79"/>
      <c r="E11" s="79"/>
      <c r="F11" s="79"/>
      <c r="G11" s="79"/>
      <c r="H11" s="79"/>
      <c r="I11" s="79"/>
      <c r="J11" s="79"/>
      <c r="K11" s="79"/>
      <c r="L11" s="79"/>
      <c r="M11" s="79"/>
      <c r="N11" s="79"/>
      <c r="O11" s="79"/>
      <c r="P11" s="79"/>
      <c r="Q11" s="79"/>
      <c r="R11" s="476"/>
      <c r="S11" s="80"/>
      <c r="T11" s="50"/>
      <c r="U11" s="50"/>
      <c r="V11" s="50"/>
      <c r="W11" s="50"/>
      <c r="X11" s="50"/>
      <c r="Y11" s="93"/>
      <c r="Z11" s="87" t="str">
        <f t="shared" si="0"/>
        <v/>
      </c>
      <c r="AC11">
        <f t="shared" si="1"/>
        <v>0</v>
      </c>
    </row>
    <row r="12" spans="1:29" ht="28" x14ac:dyDescent="0.2">
      <c r="A12" s="85" t="s">
        <v>12</v>
      </c>
      <c r="B12" s="86" t="s">
        <v>13</v>
      </c>
      <c r="C12" s="79"/>
      <c r="D12" s="79"/>
      <c r="E12" s="79"/>
      <c r="F12" s="79"/>
      <c r="G12" s="79"/>
      <c r="H12" s="79"/>
      <c r="I12" s="79"/>
      <c r="J12" s="79"/>
      <c r="K12" s="79"/>
      <c r="L12" s="79"/>
      <c r="M12" s="79"/>
      <c r="N12" s="79"/>
      <c r="O12" s="79"/>
      <c r="P12" s="79"/>
      <c r="Q12" s="79"/>
      <c r="R12" s="476"/>
      <c r="S12" s="80"/>
      <c r="T12" s="50"/>
      <c r="U12" s="50"/>
      <c r="V12" s="50"/>
      <c r="W12" s="50"/>
      <c r="X12" s="50"/>
      <c r="Y12" s="93"/>
      <c r="Z12" s="87" t="str">
        <f t="shared" si="0"/>
        <v/>
      </c>
      <c r="AC12">
        <f t="shared" si="1"/>
        <v>0</v>
      </c>
    </row>
    <row r="13" spans="1:29" ht="28" x14ac:dyDescent="0.2">
      <c r="A13" s="85" t="s">
        <v>14</v>
      </c>
      <c r="B13" s="86" t="s">
        <v>15</v>
      </c>
      <c r="C13" s="79"/>
      <c r="D13" s="79"/>
      <c r="E13" s="79"/>
      <c r="F13" s="79"/>
      <c r="G13" s="79"/>
      <c r="H13" s="79"/>
      <c r="I13" s="79"/>
      <c r="J13" s="79"/>
      <c r="K13" s="79"/>
      <c r="L13" s="79"/>
      <c r="M13" s="79"/>
      <c r="N13" s="79"/>
      <c r="O13" s="79"/>
      <c r="P13" s="79"/>
      <c r="Q13" s="79"/>
      <c r="R13" s="476"/>
      <c r="S13" s="80"/>
      <c r="T13" s="50"/>
      <c r="U13" s="50"/>
      <c r="V13" s="50"/>
      <c r="W13" s="50"/>
      <c r="X13" s="50"/>
      <c r="Y13" s="93"/>
      <c r="Z13" s="87" t="str">
        <f t="shared" si="0"/>
        <v/>
      </c>
      <c r="AC13">
        <f t="shared" si="1"/>
        <v>0</v>
      </c>
    </row>
    <row r="14" spans="1:29" ht="28" x14ac:dyDescent="0.2">
      <c r="A14" s="85" t="s">
        <v>16</v>
      </c>
      <c r="B14" s="86" t="s">
        <v>17</v>
      </c>
      <c r="C14" s="79"/>
      <c r="D14" s="79"/>
      <c r="E14" s="79"/>
      <c r="F14" s="79"/>
      <c r="G14" s="79"/>
      <c r="H14" s="79"/>
      <c r="I14" s="79"/>
      <c r="J14" s="79"/>
      <c r="K14" s="79"/>
      <c r="L14" s="79"/>
      <c r="M14" s="79"/>
      <c r="N14" s="79"/>
      <c r="O14" s="79"/>
      <c r="P14" s="79"/>
      <c r="Q14" s="79"/>
      <c r="R14" s="476"/>
      <c r="S14" s="80"/>
      <c r="T14" s="50"/>
      <c r="U14" s="50"/>
      <c r="V14" s="50"/>
      <c r="W14" s="50"/>
      <c r="X14" s="50"/>
      <c r="Y14" s="93"/>
      <c r="Z14" s="87" t="str">
        <f t="shared" si="0"/>
        <v/>
      </c>
      <c r="AC14">
        <f t="shared" si="1"/>
        <v>0</v>
      </c>
    </row>
    <row r="15" spans="1:29" x14ac:dyDescent="0.2">
      <c r="A15" s="85" t="s">
        <v>18</v>
      </c>
      <c r="B15" s="86" t="s">
        <v>19</v>
      </c>
      <c r="C15" s="79"/>
      <c r="D15" s="79"/>
      <c r="E15" s="79"/>
      <c r="F15" s="79"/>
      <c r="G15" s="79"/>
      <c r="H15" s="79"/>
      <c r="I15" s="79"/>
      <c r="J15" s="79"/>
      <c r="K15" s="79"/>
      <c r="L15" s="79"/>
      <c r="M15" s="79"/>
      <c r="N15" s="79"/>
      <c r="O15" s="79"/>
      <c r="P15" s="79"/>
      <c r="Q15" s="79"/>
      <c r="R15" s="476"/>
      <c r="S15" s="80"/>
      <c r="T15" s="50"/>
      <c r="U15" s="50"/>
      <c r="V15" s="50"/>
      <c r="W15" s="50"/>
      <c r="X15" s="50"/>
      <c r="Y15" s="93"/>
      <c r="Z15" s="87" t="str">
        <f t="shared" si="0"/>
        <v/>
      </c>
      <c r="AC15">
        <f t="shared" si="1"/>
        <v>0</v>
      </c>
    </row>
    <row r="16" spans="1:29" x14ac:dyDescent="0.2">
      <c r="A16" s="85" t="s">
        <v>20</v>
      </c>
      <c r="B16" s="86" t="s">
        <v>21</v>
      </c>
      <c r="C16" s="79"/>
      <c r="D16" s="79"/>
      <c r="E16" s="79"/>
      <c r="F16" s="79"/>
      <c r="G16" s="79"/>
      <c r="H16" s="79"/>
      <c r="I16" s="79"/>
      <c r="J16" s="79"/>
      <c r="K16" s="79"/>
      <c r="L16" s="79"/>
      <c r="M16" s="79"/>
      <c r="N16" s="79"/>
      <c r="O16" s="79"/>
      <c r="P16" s="79"/>
      <c r="Q16" s="79"/>
      <c r="R16" s="476"/>
      <c r="S16" s="80"/>
      <c r="T16" s="50"/>
      <c r="U16" s="50"/>
      <c r="V16" s="50"/>
      <c r="W16" s="50"/>
      <c r="X16" s="50"/>
      <c r="Y16" s="93"/>
      <c r="Z16" s="87" t="str">
        <f t="shared" si="0"/>
        <v/>
      </c>
      <c r="AC16">
        <f t="shared" si="1"/>
        <v>0</v>
      </c>
    </row>
    <row r="17" spans="1:26" ht="32" x14ac:dyDescent="0.2">
      <c r="A17" s="73" t="s">
        <v>538</v>
      </c>
      <c r="B17" s="74" t="s">
        <v>466</v>
      </c>
      <c r="C17" s="82"/>
      <c r="D17" s="82"/>
      <c r="E17" s="82"/>
      <c r="F17" s="82"/>
      <c r="G17" s="82"/>
      <c r="H17" s="82"/>
      <c r="I17" s="82"/>
      <c r="J17" s="82"/>
      <c r="K17" s="82"/>
      <c r="L17" s="82"/>
      <c r="M17" s="82"/>
      <c r="N17" s="82"/>
      <c r="O17" s="82"/>
      <c r="P17" s="82"/>
      <c r="Q17" s="82"/>
      <c r="R17" s="1" t="s">
        <v>373</v>
      </c>
      <c r="S17" s="88"/>
      <c r="T17" s="83"/>
      <c r="U17" s="83"/>
      <c r="V17" s="83"/>
      <c r="W17" s="83"/>
      <c r="X17" s="83"/>
      <c r="Y17" s="84"/>
      <c r="Z17" s="78" t="str">
        <f>'Annexure A'!AA41</f>
        <v/>
      </c>
    </row>
    <row r="18" spans="1:26" x14ac:dyDescent="0.2">
      <c r="A18" s="89" t="s">
        <v>467</v>
      </c>
      <c r="B18" s="54"/>
    </row>
    <row r="20" spans="1:26" x14ac:dyDescent="0.2">
      <c r="X20" s="90" t="s">
        <v>592</v>
      </c>
      <c r="Z20" s="91" t="e">
        <f>AVERAGE(Z5,Z6,Z7,Z17)</f>
        <v>#DIV/0!</v>
      </c>
    </row>
  </sheetData>
  <sheetProtection selectLockedCells="1"/>
  <mergeCells count="1">
    <mergeCell ref="R7:R16"/>
  </mergeCells>
  <dataValidations count="5">
    <dataValidation type="whole" operator="equal" allowBlank="1" showInputMessage="1" showErrorMessage="1" sqref="T5:T17" xr:uid="{00000000-0002-0000-0200-000000000000}">
      <formula1>0</formula1>
    </dataValidation>
    <dataValidation type="whole" operator="equal" allowBlank="1" showInputMessage="1" showErrorMessage="1" sqref="U5:U17" xr:uid="{00000000-0002-0000-0200-000001000000}">
      <formula1>1</formula1>
    </dataValidation>
    <dataValidation type="whole" operator="equal" allowBlank="1" showInputMessage="1" showErrorMessage="1" sqref="V5:V17" xr:uid="{00000000-0002-0000-0200-000002000000}">
      <formula1>2</formula1>
    </dataValidation>
    <dataValidation type="whole" operator="equal" allowBlank="1" showInputMessage="1" showErrorMessage="1" sqref="W5:W17" xr:uid="{00000000-0002-0000-0200-000003000000}">
      <formula1>3</formula1>
    </dataValidation>
    <dataValidation type="whole" operator="equal" allowBlank="1" showInputMessage="1" showErrorMessage="1" sqref="X5:X17" xr:uid="{00000000-0002-0000-0200-000004000000}">
      <formula1>4</formula1>
    </dataValidation>
  </dataValidation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2"/>
  <sheetViews>
    <sheetView zoomScale="80" zoomScaleNormal="80" workbookViewId="0">
      <pane xSplit="2" ySplit="4" topLeftCell="O7" activePane="bottomRight" state="frozen"/>
      <selection pane="topRight" activeCell="C1" sqref="C1"/>
      <selection pane="bottomLeft" activeCell="A5" sqref="A5"/>
      <selection pane="bottomRight" activeCell="Y5" sqref="Y5:Y30"/>
    </sheetView>
  </sheetViews>
  <sheetFormatPr baseColWidth="10" defaultColWidth="8.83203125" defaultRowHeight="15" x14ac:dyDescent="0.2"/>
  <cols>
    <col min="1" max="1" width="12.83203125" customWidth="1"/>
    <col min="2" max="2" width="36" customWidth="1"/>
    <col min="3" max="3" width="10.6640625" style="29" customWidth="1"/>
    <col min="4" max="18" width="8.83203125" customWidth="1"/>
    <col min="19" max="19" width="10.5" customWidth="1"/>
    <col min="20" max="20" width="12.1640625" customWidth="1"/>
    <col min="21" max="21" width="11" customWidth="1"/>
    <col min="25" max="25" width="9.83203125" customWidth="1"/>
    <col min="26" max="26" width="50.6640625" customWidth="1"/>
    <col min="27" max="27" width="14.83203125" customWidth="1"/>
    <col min="29" max="29" width="0" hidden="1" customWidth="1"/>
  </cols>
  <sheetData>
    <row r="1" spans="1:29" ht="28" x14ac:dyDescent="0.2">
      <c r="A1" s="94" t="s">
        <v>597</v>
      </c>
      <c r="B1" s="95" t="s">
        <v>403</v>
      </c>
      <c r="C1" s="96" t="s">
        <v>400</v>
      </c>
      <c r="D1" s="97"/>
      <c r="E1" s="97"/>
      <c r="F1" s="97"/>
      <c r="G1" s="97"/>
      <c r="H1" s="97"/>
      <c r="I1" s="97"/>
      <c r="J1" s="97"/>
      <c r="K1" s="97"/>
      <c r="L1" s="97"/>
      <c r="M1" s="97"/>
      <c r="N1" s="97"/>
      <c r="O1" s="97"/>
      <c r="P1" s="97"/>
      <c r="Q1" s="97"/>
      <c r="R1" s="97"/>
    </row>
    <row r="2" spans="1:29" ht="42" x14ac:dyDescent="0.2">
      <c r="A2" s="98"/>
      <c r="B2" s="95" t="s">
        <v>404</v>
      </c>
      <c r="C2" s="96" t="s">
        <v>401</v>
      </c>
      <c r="D2" s="99"/>
      <c r="E2" s="99"/>
      <c r="F2" s="99"/>
      <c r="G2" s="99"/>
      <c r="H2" s="99"/>
      <c r="I2" s="99"/>
      <c r="J2" s="100" t="s">
        <v>24</v>
      </c>
      <c r="K2" s="100"/>
      <c r="L2" s="99"/>
      <c r="M2" s="99"/>
      <c r="N2" s="99"/>
      <c r="O2" s="99"/>
      <c r="P2" s="99"/>
      <c r="Q2" s="99"/>
      <c r="R2" s="99"/>
    </row>
    <row r="3" spans="1:29" ht="56" x14ac:dyDescent="0.2">
      <c r="A3" s="101" t="s">
        <v>25</v>
      </c>
      <c r="B3" s="102" t="s">
        <v>405</v>
      </c>
      <c r="C3" s="103" t="s">
        <v>406</v>
      </c>
      <c r="D3" s="57" t="s">
        <v>363</v>
      </c>
      <c r="E3" s="58"/>
      <c r="F3" s="59"/>
      <c r="G3" s="59"/>
      <c r="H3" s="59"/>
      <c r="I3" s="60"/>
      <c r="J3" s="61" t="s">
        <v>26</v>
      </c>
      <c r="K3" s="61" t="s">
        <v>27</v>
      </c>
      <c r="L3" s="61" t="s">
        <v>28</v>
      </c>
      <c r="M3" s="61" t="s">
        <v>29</v>
      </c>
      <c r="N3" s="61" t="s">
        <v>30</v>
      </c>
      <c r="O3" s="61" t="s">
        <v>31</v>
      </c>
      <c r="P3" s="61" t="s">
        <v>32</v>
      </c>
      <c r="Q3" s="61" t="s">
        <v>33</v>
      </c>
      <c r="R3" s="61" t="s">
        <v>34</v>
      </c>
      <c r="U3" s="62"/>
      <c r="V3" s="62"/>
      <c r="W3" s="63" t="s">
        <v>589</v>
      </c>
      <c r="X3" s="62"/>
      <c r="Y3" s="62"/>
      <c r="AA3" s="64"/>
    </row>
    <row r="4" spans="1:29" ht="90.75" customHeight="1" x14ac:dyDescent="0.2">
      <c r="A4" s="104" t="s">
        <v>35</v>
      </c>
      <c r="B4" s="105" t="s">
        <v>53</v>
      </c>
      <c r="C4" s="106" t="s">
        <v>402</v>
      </c>
      <c r="D4" s="67" t="s">
        <v>36</v>
      </c>
      <c r="E4" s="67" t="s">
        <v>37</v>
      </c>
      <c r="F4" s="67" t="s">
        <v>566</v>
      </c>
      <c r="G4" s="67" t="s">
        <v>567</v>
      </c>
      <c r="H4" s="67" t="s">
        <v>38</v>
      </c>
      <c r="I4" s="67" t="s">
        <v>39</v>
      </c>
      <c r="J4" s="67" t="s">
        <v>40</v>
      </c>
      <c r="K4" s="67" t="s">
        <v>41</v>
      </c>
      <c r="L4" s="67" t="s">
        <v>42</v>
      </c>
      <c r="M4" s="67" t="s">
        <v>43</v>
      </c>
      <c r="N4" s="67" t="s">
        <v>44</v>
      </c>
      <c r="O4" s="67" t="s">
        <v>45</v>
      </c>
      <c r="P4" s="67" t="s">
        <v>46</v>
      </c>
      <c r="Q4" s="67" t="s">
        <v>47</v>
      </c>
      <c r="R4" s="67" t="s">
        <v>48</v>
      </c>
      <c r="S4" s="68" t="s">
        <v>407</v>
      </c>
      <c r="T4" s="69" t="s">
        <v>545</v>
      </c>
      <c r="U4" s="107" t="s">
        <v>594</v>
      </c>
      <c r="V4" s="70">
        <f>'A. Regulatory compliance'!U4</f>
        <v>1</v>
      </c>
      <c r="W4" s="70">
        <f>'A. Regulatory compliance'!V4</f>
        <v>2</v>
      </c>
      <c r="X4" s="70">
        <f>'A. Regulatory compliance'!W4</f>
        <v>3</v>
      </c>
      <c r="Y4" s="107" t="s">
        <v>595</v>
      </c>
      <c r="Z4" s="71" t="s">
        <v>598</v>
      </c>
      <c r="AA4" s="72" t="s">
        <v>590</v>
      </c>
    </row>
    <row r="5" spans="1:29" ht="90" customHeight="1" x14ac:dyDescent="0.2">
      <c r="A5" s="108">
        <v>1</v>
      </c>
      <c r="B5" s="75" t="s">
        <v>54</v>
      </c>
      <c r="C5" s="109" t="s">
        <v>405</v>
      </c>
      <c r="D5" s="110"/>
      <c r="E5" s="110"/>
      <c r="F5" s="110"/>
      <c r="G5" s="110"/>
      <c r="H5" s="110"/>
      <c r="I5" s="110"/>
      <c r="J5" s="110"/>
      <c r="K5" s="110"/>
      <c r="L5" s="110"/>
      <c r="M5" s="110"/>
      <c r="N5" s="110"/>
      <c r="O5" s="110"/>
      <c r="P5" s="110"/>
      <c r="Q5" s="110"/>
      <c r="R5" s="111"/>
      <c r="S5" s="477" t="s">
        <v>591</v>
      </c>
      <c r="T5" s="77"/>
      <c r="U5" s="50"/>
      <c r="V5" s="83"/>
      <c r="W5" s="83"/>
      <c r="X5" s="83"/>
      <c r="Y5" s="50"/>
      <c r="Z5" s="93"/>
      <c r="AA5" s="112" t="str">
        <f t="shared" ref="AA5:AA37" si="0">IF(AC5&gt;0,SUM(U5:Y5),"")</f>
        <v/>
      </c>
      <c r="AC5">
        <f>COUNT(U5:Y5)</f>
        <v>0</v>
      </c>
    </row>
    <row r="6" spans="1:29" ht="28" x14ac:dyDescent="0.2">
      <c r="A6" s="108">
        <v>2</v>
      </c>
      <c r="B6" s="75" t="s">
        <v>55</v>
      </c>
      <c r="C6" s="109" t="s">
        <v>404</v>
      </c>
      <c r="D6" s="111"/>
      <c r="E6" s="111"/>
      <c r="F6" s="111"/>
      <c r="G6" s="111"/>
      <c r="H6" s="111"/>
      <c r="I6" s="111"/>
      <c r="J6" s="111"/>
      <c r="K6" s="111"/>
      <c r="L6" s="111"/>
      <c r="M6" s="111"/>
      <c r="N6" s="111"/>
      <c r="O6" s="111"/>
      <c r="P6" s="110"/>
      <c r="Q6" s="111"/>
      <c r="R6" s="111"/>
      <c r="S6" s="478"/>
      <c r="T6" s="80"/>
      <c r="U6" s="50"/>
      <c r="V6" s="83"/>
      <c r="W6" s="83"/>
      <c r="X6" s="83"/>
      <c r="Y6" s="50"/>
      <c r="Z6" s="93"/>
      <c r="AA6" s="112" t="str">
        <f t="shared" si="0"/>
        <v/>
      </c>
      <c r="AC6">
        <f t="shared" ref="AC6:AC37" si="1">COUNT(U6:Y6)</f>
        <v>0</v>
      </c>
    </row>
    <row r="7" spans="1:29" ht="28" x14ac:dyDescent="0.2">
      <c r="A7" s="108">
        <v>3</v>
      </c>
      <c r="B7" s="75" t="s">
        <v>56</v>
      </c>
      <c r="C7" s="109" t="s">
        <v>404</v>
      </c>
      <c r="D7" s="111"/>
      <c r="E7" s="110"/>
      <c r="F7" s="111"/>
      <c r="G7" s="111"/>
      <c r="H7" s="111"/>
      <c r="I7" s="111"/>
      <c r="J7" s="111"/>
      <c r="K7" s="111"/>
      <c r="L7" s="111"/>
      <c r="M7" s="111"/>
      <c r="N7" s="111"/>
      <c r="O7" s="111"/>
      <c r="P7" s="111"/>
      <c r="Q7" s="111"/>
      <c r="R7" s="111"/>
      <c r="S7" s="478"/>
      <c r="T7" s="80"/>
      <c r="U7" s="50"/>
      <c r="V7" s="83"/>
      <c r="W7" s="83"/>
      <c r="X7" s="83"/>
      <c r="Y7" s="50"/>
      <c r="Z7" s="93"/>
      <c r="AA7" s="112" t="str">
        <f t="shared" si="0"/>
        <v/>
      </c>
      <c r="AC7">
        <f t="shared" si="1"/>
        <v>0</v>
      </c>
    </row>
    <row r="8" spans="1:29" ht="28" x14ac:dyDescent="0.2">
      <c r="A8" s="108">
        <v>4</v>
      </c>
      <c r="B8" s="75" t="s">
        <v>57</v>
      </c>
      <c r="C8" s="109" t="s">
        <v>405</v>
      </c>
      <c r="D8" s="113"/>
      <c r="E8" s="110"/>
      <c r="F8" s="110"/>
      <c r="G8" s="110"/>
      <c r="H8" s="110"/>
      <c r="I8" s="110"/>
      <c r="J8" s="110"/>
      <c r="K8" s="110"/>
      <c r="L8" s="110"/>
      <c r="M8" s="110"/>
      <c r="N8" s="110"/>
      <c r="O8" s="110"/>
      <c r="P8" s="110"/>
      <c r="Q8" s="110"/>
      <c r="R8" s="110"/>
      <c r="S8" s="478"/>
      <c r="T8" s="80"/>
      <c r="U8" s="50"/>
      <c r="V8" s="83"/>
      <c r="W8" s="83"/>
      <c r="X8" s="83"/>
      <c r="Y8" s="50"/>
      <c r="Z8" s="93"/>
      <c r="AA8" s="112" t="str">
        <f t="shared" si="0"/>
        <v/>
      </c>
      <c r="AC8">
        <f t="shared" si="1"/>
        <v>0</v>
      </c>
    </row>
    <row r="9" spans="1:29" ht="56" x14ac:dyDescent="0.2">
      <c r="A9" s="108">
        <v>5</v>
      </c>
      <c r="B9" s="75" t="s">
        <v>461</v>
      </c>
      <c r="C9" s="109" t="s">
        <v>405</v>
      </c>
      <c r="D9" s="111"/>
      <c r="E9" s="110"/>
      <c r="F9" s="111"/>
      <c r="G9" s="111"/>
      <c r="H9" s="111"/>
      <c r="I9" s="111"/>
      <c r="J9" s="110"/>
      <c r="K9" s="111"/>
      <c r="L9" s="110"/>
      <c r="M9" s="110"/>
      <c r="N9" s="110"/>
      <c r="O9" s="110"/>
      <c r="P9" s="110"/>
      <c r="Q9" s="110"/>
      <c r="R9" s="110"/>
      <c r="S9" s="478"/>
      <c r="T9" s="80"/>
      <c r="U9" s="50"/>
      <c r="V9" s="83"/>
      <c r="W9" s="83"/>
      <c r="X9" s="83"/>
      <c r="Y9" s="50"/>
      <c r="Z9" s="93"/>
      <c r="AA9" s="112" t="str">
        <f t="shared" si="0"/>
        <v/>
      </c>
      <c r="AC9">
        <f t="shared" si="1"/>
        <v>0</v>
      </c>
    </row>
    <row r="10" spans="1:29" x14ac:dyDescent="0.2">
      <c r="A10" s="108">
        <v>6</v>
      </c>
      <c r="B10" s="75" t="s">
        <v>58</v>
      </c>
      <c r="C10" s="109" t="s">
        <v>405</v>
      </c>
      <c r="D10" s="113"/>
      <c r="E10" s="110"/>
      <c r="F10" s="110"/>
      <c r="G10" s="110"/>
      <c r="H10" s="110"/>
      <c r="I10" s="110"/>
      <c r="J10" s="110"/>
      <c r="K10" s="110"/>
      <c r="L10" s="110"/>
      <c r="M10" s="110"/>
      <c r="N10" s="110"/>
      <c r="O10" s="110"/>
      <c r="P10" s="110"/>
      <c r="Q10" s="110"/>
      <c r="R10" s="110"/>
      <c r="S10" s="478"/>
      <c r="T10" s="80"/>
      <c r="U10" s="50"/>
      <c r="V10" s="83"/>
      <c r="W10" s="83"/>
      <c r="X10" s="83"/>
      <c r="Y10" s="50"/>
      <c r="Z10" s="93"/>
      <c r="AA10" s="112" t="str">
        <f t="shared" si="0"/>
        <v/>
      </c>
      <c r="AC10">
        <f t="shared" si="1"/>
        <v>0</v>
      </c>
    </row>
    <row r="11" spans="1:29" x14ac:dyDescent="0.2">
      <c r="A11" s="108">
        <v>7</v>
      </c>
      <c r="B11" s="75" t="s">
        <v>59</v>
      </c>
      <c r="C11" s="109" t="s">
        <v>405</v>
      </c>
      <c r="D11" s="113"/>
      <c r="E11" s="113"/>
      <c r="F11" s="113"/>
      <c r="G11" s="113"/>
      <c r="H11" s="113"/>
      <c r="I11" s="113"/>
      <c r="J11" s="113"/>
      <c r="K11" s="113"/>
      <c r="L11" s="113"/>
      <c r="M11" s="113"/>
      <c r="N11" s="113"/>
      <c r="O11" s="113"/>
      <c r="P11" s="113"/>
      <c r="Q11" s="113"/>
      <c r="R11" s="113"/>
      <c r="S11" s="478"/>
      <c r="T11" s="80"/>
      <c r="U11" s="50"/>
      <c r="V11" s="83"/>
      <c r="W11" s="83"/>
      <c r="X11" s="83"/>
      <c r="Y11" s="50"/>
      <c r="Z11" s="93"/>
      <c r="AA11" s="112" t="str">
        <f t="shared" si="0"/>
        <v/>
      </c>
      <c r="AC11">
        <f t="shared" si="1"/>
        <v>0</v>
      </c>
    </row>
    <row r="12" spans="1:29" ht="28" x14ac:dyDescent="0.2">
      <c r="A12" s="108">
        <v>8</v>
      </c>
      <c r="B12" s="75" t="s">
        <v>60</v>
      </c>
      <c r="C12" s="109" t="s">
        <v>405</v>
      </c>
      <c r="D12" s="111"/>
      <c r="E12" s="113"/>
      <c r="F12" s="111"/>
      <c r="G12" s="111"/>
      <c r="H12" s="111"/>
      <c r="I12" s="111"/>
      <c r="J12" s="111"/>
      <c r="K12" s="111"/>
      <c r="L12" s="111"/>
      <c r="M12" s="113"/>
      <c r="N12" s="113"/>
      <c r="O12" s="113"/>
      <c r="P12" s="111"/>
      <c r="Q12" s="111"/>
      <c r="R12" s="111"/>
      <c r="S12" s="478"/>
      <c r="T12" s="80"/>
      <c r="U12" s="50"/>
      <c r="V12" s="83"/>
      <c r="W12" s="83"/>
      <c r="X12" s="83"/>
      <c r="Y12" s="50"/>
      <c r="Z12" s="93"/>
      <c r="AA12" s="112" t="str">
        <f t="shared" si="0"/>
        <v/>
      </c>
      <c r="AC12">
        <f t="shared" si="1"/>
        <v>0</v>
      </c>
    </row>
    <row r="13" spans="1:29" x14ac:dyDescent="0.2">
      <c r="A13" s="108">
        <v>9</v>
      </c>
      <c r="B13" s="75" t="s">
        <v>61</v>
      </c>
      <c r="C13" s="109" t="s">
        <v>405</v>
      </c>
      <c r="D13" s="111"/>
      <c r="E13" s="113"/>
      <c r="F13" s="113"/>
      <c r="G13" s="113"/>
      <c r="H13" s="113"/>
      <c r="I13" s="113"/>
      <c r="J13" s="111"/>
      <c r="K13" s="111"/>
      <c r="L13" s="111"/>
      <c r="M13" s="113"/>
      <c r="N13" s="113"/>
      <c r="O13" s="113"/>
      <c r="P13" s="113"/>
      <c r="Q13" s="114"/>
      <c r="R13" s="111"/>
      <c r="S13" s="478"/>
      <c r="T13" s="80"/>
      <c r="U13" s="50"/>
      <c r="V13" s="83"/>
      <c r="W13" s="83"/>
      <c r="X13" s="83"/>
      <c r="Y13" s="50"/>
      <c r="Z13" s="93"/>
      <c r="AA13" s="112" t="str">
        <f t="shared" si="0"/>
        <v/>
      </c>
      <c r="AC13">
        <f t="shared" si="1"/>
        <v>0</v>
      </c>
    </row>
    <row r="14" spans="1:29" x14ac:dyDescent="0.2">
      <c r="A14" s="108">
        <v>10</v>
      </c>
      <c r="B14" s="75" t="s">
        <v>62</v>
      </c>
      <c r="C14" s="109" t="s">
        <v>405</v>
      </c>
      <c r="D14" s="111"/>
      <c r="E14" s="113"/>
      <c r="F14" s="113"/>
      <c r="G14" s="113"/>
      <c r="H14" s="113"/>
      <c r="I14" s="113"/>
      <c r="J14" s="111"/>
      <c r="K14" s="111"/>
      <c r="L14" s="111"/>
      <c r="M14" s="113"/>
      <c r="N14" s="113"/>
      <c r="O14" s="113"/>
      <c r="P14" s="113"/>
      <c r="Q14" s="114"/>
      <c r="R14" s="111"/>
      <c r="S14" s="478"/>
      <c r="T14" s="80"/>
      <c r="U14" s="50"/>
      <c r="V14" s="83"/>
      <c r="W14" s="83"/>
      <c r="X14" s="83"/>
      <c r="Y14" s="50"/>
      <c r="Z14" s="93"/>
      <c r="AA14" s="112" t="str">
        <f t="shared" si="0"/>
        <v/>
      </c>
      <c r="AC14">
        <f t="shared" si="1"/>
        <v>0</v>
      </c>
    </row>
    <row r="15" spans="1:29" x14ac:dyDescent="0.2">
      <c r="A15" s="108">
        <v>11</v>
      </c>
      <c r="B15" s="75" t="s">
        <v>63</v>
      </c>
      <c r="C15" s="109" t="s">
        <v>403</v>
      </c>
      <c r="D15" s="110"/>
      <c r="E15" s="110"/>
      <c r="F15" s="110"/>
      <c r="G15" s="110"/>
      <c r="H15" s="110"/>
      <c r="I15" s="110"/>
      <c r="J15" s="110"/>
      <c r="K15" s="110"/>
      <c r="L15" s="110"/>
      <c r="M15" s="110"/>
      <c r="N15" s="110"/>
      <c r="O15" s="110"/>
      <c r="P15" s="110"/>
      <c r="Q15" s="110"/>
      <c r="R15" s="110"/>
      <c r="S15" s="478"/>
      <c r="T15" s="80"/>
      <c r="U15" s="50"/>
      <c r="V15" s="83"/>
      <c r="W15" s="83"/>
      <c r="X15" s="83"/>
      <c r="Y15" s="50"/>
      <c r="Z15" s="93"/>
      <c r="AA15" s="112" t="str">
        <f t="shared" si="0"/>
        <v/>
      </c>
      <c r="AC15">
        <f t="shared" si="1"/>
        <v>0</v>
      </c>
    </row>
    <row r="16" spans="1:29" ht="28" x14ac:dyDescent="0.2">
      <c r="A16" s="108">
        <v>12</v>
      </c>
      <c r="B16" s="75" t="s">
        <v>463</v>
      </c>
      <c r="C16" s="109" t="s">
        <v>405</v>
      </c>
      <c r="D16" s="110"/>
      <c r="E16" s="110"/>
      <c r="F16" s="111"/>
      <c r="G16" s="111"/>
      <c r="H16" s="111"/>
      <c r="I16" s="111"/>
      <c r="J16" s="111"/>
      <c r="K16" s="111"/>
      <c r="L16" s="111"/>
      <c r="M16" s="110"/>
      <c r="N16" s="110"/>
      <c r="O16" s="110"/>
      <c r="P16" s="111"/>
      <c r="Q16" s="111"/>
      <c r="R16" s="111"/>
      <c r="S16" s="478"/>
      <c r="T16" s="80"/>
      <c r="U16" s="50"/>
      <c r="V16" s="83"/>
      <c r="W16" s="83"/>
      <c r="X16" s="83"/>
      <c r="Y16" s="50"/>
      <c r="Z16" s="93"/>
      <c r="AA16" s="112" t="str">
        <f t="shared" si="0"/>
        <v/>
      </c>
      <c r="AC16">
        <f t="shared" si="1"/>
        <v>0</v>
      </c>
    </row>
    <row r="17" spans="1:29" x14ac:dyDescent="0.2">
      <c r="A17" s="108">
        <v>13</v>
      </c>
      <c r="B17" s="75" t="s">
        <v>64</v>
      </c>
      <c r="C17" s="109" t="s">
        <v>403</v>
      </c>
      <c r="D17" s="113"/>
      <c r="E17" s="110"/>
      <c r="F17" s="110"/>
      <c r="G17" s="110"/>
      <c r="H17" s="110"/>
      <c r="I17" s="110"/>
      <c r="J17" s="110"/>
      <c r="K17" s="110"/>
      <c r="L17" s="110"/>
      <c r="M17" s="110"/>
      <c r="N17" s="110"/>
      <c r="O17" s="110"/>
      <c r="P17" s="110"/>
      <c r="Q17" s="110"/>
      <c r="R17" s="110"/>
      <c r="S17" s="478"/>
      <c r="T17" s="80"/>
      <c r="U17" s="50"/>
      <c r="V17" s="83"/>
      <c r="W17" s="83"/>
      <c r="X17" s="83"/>
      <c r="Y17" s="50"/>
      <c r="Z17" s="93"/>
      <c r="AA17" s="112" t="str">
        <f t="shared" si="0"/>
        <v/>
      </c>
      <c r="AC17">
        <f t="shared" si="1"/>
        <v>0</v>
      </c>
    </row>
    <row r="18" spans="1:29" x14ac:dyDescent="0.2">
      <c r="A18" s="108">
        <v>14</v>
      </c>
      <c r="B18" s="75" t="s">
        <v>65</v>
      </c>
      <c r="C18" s="109" t="s">
        <v>403</v>
      </c>
      <c r="D18" s="113"/>
      <c r="E18" s="110"/>
      <c r="F18" s="110"/>
      <c r="G18" s="110"/>
      <c r="H18" s="110"/>
      <c r="I18" s="110"/>
      <c r="J18" s="110"/>
      <c r="K18" s="110"/>
      <c r="L18" s="110"/>
      <c r="M18" s="110"/>
      <c r="N18" s="110"/>
      <c r="O18" s="110"/>
      <c r="P18" s="110"/>
      <c r="Q18" s="110"/>
      <c r="R18" s="110"/>
      <c r="S18" s="478"/>
      <c r="T18" s="80"/>
      <c r="U18" s="50"/>
      <c r="V18" s="83"/>
      <c r="W18" s="83"/>
      <c r="X18" s="83"/>
      <c r="Y18" s="50"/>
      <c r="Z18" s="93"/>
      <c r="AA18" s="112" t="str">
        <f t="shared" si="0"/>
        <v/>
      </c>
      <c r="AC18">
        <f t="shared" si="1"/>
        <v>0</v>
      </c>
    </row>
    <row r="19" spans="1:29" x14ac:dyDescent="0.2">
      <c r="A19" s="108">
        <v>15</v>
      </c>
      <c r="B19" s="75" t="s">
        <v>66</v>
      </c>
      <c r="C19" s="109" t="s">
        <v>403</v>
      </c>
      <c r="D19" s="113"/>
      <c r="E19" s="110"/>
      <c r="F19" s="110"/>
      <c r="G19" s="110"/>
      <c r="H19" s="110"/>
      <c r="I19" s="110"/>
      <c r="J19" s="110"/>
      <c r="K19" s="110"/>
      <c r="L19" s="110"/>
      <c r="M19" s="110"/>
      <c r="N19" s="110"/>
      <c r="O19" s="110"/>
      <c r="P19" s="110"/>
      <c r="Q19" s="110"/>
      <c r="R19" s="110"/>
      <c r="S19" s="478"/>
      <c r="T19" s="80"/>
      <c r="U19" s="50"/>
      <c r="V19" s="83"/>
      <c r="W19" s="83"/>
      <c r="X19" s="83"/>
      <c r="Y19" s="50"/>
      <c r="Z19" s="93"/>
      <c r="AA19" s="112" t="str">
        <f t="shared" si="0"/>
        <v/>
      </c>
      <c r="AC19">
        <f t="shared" si="1"/>
        <v>0</v>
      </c>
    </row>
    <row r="20" spans="1:29" x14ac:dyDescent="0.2">
      <c r="A20" s="108">
        <v>16</v>
      </c>
      <c r="B20" s="75" t="s">
        <v>67</v>
      </c>
      <c r="C20" s="109" t="s">
        <v>403</v>
      </c>
      <c r="D20" s="113"/>
      <c r="E20" s="110"/>
      <c r="F20" s="110"/>
      <c r="G20" s="110"/>
      <c r="H20" s="110"/>
      <c r="I20" s="110"/>
      <c r="J20" s="110"/>
      <c r="K20" s="110"/>
      <c r="L20" s="110"/>
      <c r="M20" s="110"/>
      <c r="N20" s="110"/>
      <c r="O20" s="110"/>
      <c r="P20" s="110"/>
      <c r="Q20" s="110"/>
      <c r="R20" s="110"/>
      <c r="S20" s="478"/>
      <c r="T20" s="80"/>
      <c r="U20" s="50"/>
      <c r="V20" s="83"/>
      <c r="W20" s="83"/>
      <c r="X20" s="83"/>
      <c r="Y20" s="50"/>
      <c r="Z20" s="93"/>
      <c r="AA20" s="112" t="str">
        <f t="shared" si="0"/>
        <v/>
      </c>
      <c r="AC20">
        <f t="shared" si="1"/>
        <v>0</v>
      </c>
    </row>
    <row r="21" spans="1:29" x14ac:dyDescent="0.2">
      <c r="A21" s="108">
        <v>17</v>
      </c>
      <c r="B21" s="75" t="s">
        <v>408</v>
      </c>
      <c r="C21" s="109" t="s">
        <v>404</v>
      </c>
      <c r="D21" s="111"/>
      <c r="E21" s="110"/>
      <c r="F21" s="111"/>
      <c r="G21" s="111"/>
      <c r="H21" s="111"/>
      <c r="I21" s="111"/>
      <c r="J21" s="111"/>
      <c r="K21" s="111"/>
      <c r="L21" s="111"/>
      <c r="M21" s="110"/>
      <c r="N21" s="110"/>
      <c r="O21" s="110"/>
      <c r="P21" s="111"/>
      <c r="Q21" s="111"/>
      <c r="R21" s="111"/>
      <c r="S21" s="478"/>
      <c r="T21" s="80"/>
      <c r="U21" s="50"/>
      <c r="V21" s="83"/>
      <c r="W21" s="83"/>
      <c r="X21" s="83"/>
      <c r="Y21" s="50"/>
      <c r="Z21" s="93"/>
      <c r="AA21" s="112" t="str">
        <f t="shared" si="0"/>
        <v/>
      </c>
      <c r="AC21">
        <f t="shared" si="1"/>
        <v>0</v>
      </c>
    </row>
    <row r="22" spans="1:29" x14ac:dyDescent="0.2">
      <c r="A22" s="108">
        <v>18</v>
      </c>
      <c r="B22" s="75" t="s">
        <v>68</v>
      </c>
      <c r="C22" s="109" t="s">
        <v>405</v>
      </c>
      <c r="D22" s="110"/>
      <c r="E22" s="110"/>
      <c r="F22" s="110"/>
      <c r="G22" s="111"/>
      <c r="H22" s="111"/>
      <c r="I22" s="110"/>
      <c r="J22" s="110"/>
      <c r="K22" s="110"/>
      <c r="L22" s="110"/>
      <c r="M22" s="110"/>
      <c r="N22" s="110"/>
      <c r="O22" s="110"/>
      <c r="P22" s="110"/>
      <c r="Q22" s="110"/>
      <c r="R22" s="110"/>
      <c r="S22" s="478"/>
      <c r="T22" s="80"/>
      <c r="U22" s="50"/>
      <c r="V22" s="83"/>
      <c r="W22" s="83"/>
      <c r="X22" s="83"/>
      <c r="Y22" s="50"/>
      <c r="Z22" s="93"/>
      <c r="AA22" s="112" t="str">
        <f t="shared" si="0"/>
        <v/>
      </c>
      <c r="AC22">
        <f t="shared" si="1"/>
        <v>0</v>
      </c>
    </row>
    <row r="23" spans="1:29" x14ac:dyDescent="0.2">
      <c r="A23" s="108">
        <v>19</v>
      </c>
      <c r="B23" s="75" t="s">
        <v>69</v>
      </c>
      <c r="C23" s="109" t="s">
        <v>405</v>
      </c>
      <c r="D23" s="110"/>
      <c r="E23" s="110"/>
      <c r="F23" s="110"/>
      <c r="G23" s="110"/>
      <c r="H23" s="110"/>
      <c r="I23" s="110"/>
      <c r="J23" s="110"/>
      <c r="K23" s="110"/>
      <c r="L23" s="110"/>
      <c r="M23" s="110"/>
      <c r="N23" s="110"/>
      <c r="O23" s="110"/>
      <c r="P23" s="110"/>
      <c r="Q23" s="110"/>
      <c r="R23" s="110"/>
      <c r="S23" s="478"/>
      <c r="T23" s="80"/>
      <c r="U23" s="50"/>
      <c r="V23" s="83"/>
      <c r="W23" s="83"/>
      <c r="X23" s="83"/>
      <c r="Y23" s="50"/>
      <c r="Z23" s="93"/>
      <c r="AA23" s="112" t="str">
        <f t="shared" si="0"/>
        <v/>
      </c>
      <c r="AC23">
        <f t="shared" si="1"/>
        <v>0</v>
      </c>
    </row>
    <row r="24" spans="1:29" x14ac:dyDescent="0.2">
      <c r="A24" s="108">
        <v>20</v>
      </c>
      <c r="B24" s="115" t="s">
        <v>77</v>
      </c>
      <c r="C24" s="109" t="s">
        <v>404</v>
      </c>
      <c r="D24" s="111"/>
      <c r="E24" s="111"/>
      <c r="F24" s="111"/>
      <c r="G24" s="111"/>
      <c r="H24" s="111"/>
      <c r="I24" s="111"/>
      <c r="J24" s="111"/>
      <c r="K24" s="111"/>
      <c r="L24" s="111"/>
      <c r="M24" s="111"/>
      <c r="N24" s="111"/>
      <c r="O24" s="116"/>
      <c r="P24" s="111"/>
      <c r="Q24" s="111"/>
      <c r="R24" s="111"/>
      <c r="S24" s="478"/>
      <c r="T24" s="80"/>
      <c r="U24" s="50"/>
      <c r="V24" s="83"/>
      <c r="W24" s="83"/>
      <c r="X24" s="83"/>
      <c r="Y24" s="50"/>
      <c r="Z24" s="93"/>
      <c r="AA24" s="112" t="str">
        <f t="shared" si="0"/>
        <v/>
      </c>
      <c r="AC24">
        <f t="shared" si="1"/>
        <v>0</v>
      </c>
    </row>
    <row r="25" spans="1:29" ht="28" x14ac:dyDescent="0.2">
      <c r="A25" s="108">
        <v>21</v>
      </c>
      <c r="B25" s="75" t="s">
        <v>70</v>
      </c>
      <c r="C25" s="109" t="s">
        <v>404</v>
      </c>
      <c r="D25" s="114"/>
      <c r="E25" s="114"/>
      <c r="F25" s="114"/>
      <c r="G25" s="114"/>
      <c r="H25" s="114"/>
      <c r="I25" s="114"/>
      <c r="J25" s="114"/>
      <c r="K25" s="114"/>
      <c r="L25" s="114"/>
      <c r="M25" s="114"/>
      <c r="N25" s="114"/>
      <c r="O25" s="114"/>
      <c r="P25" s="110"/>
      <c r="Q25" s="114"/>
      <c r="R25" s="114"/>
      <c r="S25" s="478"/>
      <c r="T25" s="80"/>
      <c r="U25" s="50"/>
      <c r="V25" s="83"/>
      <c r="W25" s="83"/>
      <c r="X25" s="83"/>
      <c r="Y25" s="50"/>
      <c r="Z25" s="93"/>
      <c r="AA25" s="112" t="str">
        <f t="shared" si="0"/>
        <v/>
      </c>
      <c r="AC25">
        <f t="shared" si="1"/>
        <v>0</v>
      </c>
    </row>
    <row r="26" spans="1:29" x14ac:dyDescent="0.2">
      <c r="A26" s="108">
        <v>22</v>
      </c>
      <c r="B26" s="75" t="s">
        <v>71</v>
      </c>
      <c r="C26" s="109" t="s">
        <v>404</v>
      </c>
      <c r="D26" s="111"/>
      <c r="E26" s="110"/>
      <c r="F26" s="111"/>
      <c r="G26" s="111"/>
      <c r="H26" s="111"/>
      <c r="I26" s="111"/>
      <c r="J26" s="111"/>
      <c r="K26" s="111"/>
      <c r="L26" s="111"/>
      <c r="M26" s="110"/>
      <c r="N26" s="110"/>
      <c r="O26" s="110"/>
      <c r="P26" s="111"/>
      <c r="Q26" s="111"/>
      <c r="R26" s="110"/>
      <c r="S26" s="478"/>
      <c r="T26" s="80"/>
      <c r="U26" s="50"/>
      <c r="V26" s="83"/>
      <c r="W26" s="83"/>
      <c r="X26" s="83"/>
      <c r="Y26" s="50"/>
      <c r="Z26" s="93"/>
      <c r="AA26" s="112" t="str">
        <f t="shared" si="0"/>
        <v/>
      </c>
      <c r="AC26">
        <f t="shared" si="1"/>
        <v>0</v>
      </c>
    </row>
    <row r="27" spans="1:29" x14ac:dyDescent="0.2">
      <c r="A27" s="108">
        <v>23</v>
      </c>
      <c r="B27" s="75" t="s">
        <v>72</v>
      </c>
      <c r="C27" s="109" t="s">
        <v>404</v>
      </c>
      <c r="D27" s="111"/>
      <c r="E27" s="110"/>
      <c r="F27" s="111"/>
      <c r="G27" s="111"/>
      <c r="H27" s="111"/>
      <c r="I27" s="111"/>
      <c r="J27" s="111"/>
      <c r="K27" s="111"/>
      <c r="L27" s="111"/>
      <c r="M27" s="110"/>
      <c r="N27" s="110"/>
      <c r="O27" s="110"/>
      <c r="P27" s="111"/>
      <c r="Q27" s="111"/>
      <c r="R27" s="111"/>
      <c r="S27" s="478"/>
      <c r="T27" s="80"/>
      <c r="U27" s="50"/>
      <c r="V27" s="83"/>
      <c r="W27" s="83"/>
      <c r="X27" s="83"/>
      <c r="Y27" s="50"/>
      <c r="Z27" s="93"/>
      <c r="AA27" s="112" t="str">
        <f t="shared" si="0"/>
        <v/>
      </c>
      <c r="AC27">
        <f t="shared" si="1"/>
        <v>0</v>
      </c>
    </row>
    <row r="28" spans="1:29" ht="28" x14ac:dyDescent="0.2">
      <c r="A28" s="108">
        <v>24</v>
      </c>
      <c r="B28" s="75" t="s">
        <v>73</v>
      </c>
      <c r="C28" s="109" t="s">
        <v>404</v>
      </c>
      <c r="D28" s="111"/>
      <c r="E28" s="110"/>
      <c r="F28" s="111"/>
      <c r="G28" s="111"/>
      <c r="H28" s="111"/>
      <c r="I28" s="111"/>
      <c r="J28" s="111"/>
      <c r="K28" s="111"/>
      <c r="L28" s="111"/>
      <c r="M28" s="110"/>
      <c r="N28" s="111"/>
      <c r="O28" s="111"/>
      <c r="P28" s="111"/>
      <c r="Q28" s="111"/>
      <c r="R28" s="111"/>
      <c r="S28" s="478"/>
      <c r="T28" s="80"/>
      <c r="U28" s="50"/>
      <c r="V28" s="83"/>
      <c r="W28" s="83"/>
      <c r="X28" s="83"/>
      <c r="Y28" s="50"/>
      <c r="Z28" s="93"/>
      <c r="AA28" s="112" t="str">
        <f t="shared" si="0"/>
        <v/>
      </c>
      <c r="AC28">
        <f t="shared" si="1"/>
        <v>0</v>
      </c>
    </row>
    <row r="29" spans="1:29" x14ac:dyDescent="0.2">
      <c r="A29" s="108">
        <v>25</v>
      </c>
      <c r="B29" s="75" t="s">
        <v>411</v>
      </c>
      <c r="C29" s="109" t="s">
        <v>403</v>
      </c>
      <c r="D29" s="117"/>
      <c r="E29" s="117"/>
      <c r="F29" s="117"/>
      <c r="G29" s="117"/>
      <c r="H29" s="117"/>
      <c r="I29" s="117"/>
      <c r="J29" s="117"/>
      <c r="K29" s="117"/>
      <c r="L29" s="117"/>
      <c r="M29" s="117"/>
      <c r="N29" s="117"/>
      <c r="O29" s="117"/>
      <c r="P29" s="117"/>
      <c r="Q29" s="117"/>
      <c r="R29" s="111"/>
      <c r="S29" s="478"/>
      <c r="T29" s="80"/>
      <c r="U29" s="50"/>
      <c r="V29" s="83"/>
      <c r="W29" s="83"/>
      <c r="X29" s="83"/>
      <c r="Y29" s="50"/>
      <c r="Z29" s="93"/>
      <c r="AA29" s="112" t="str">
        <f t="shared" si="0"/>
        <v/>
      </c>
      <c r="AC29">
        <f t="shared" si="1"/>
        <v>0</v>
      </c>
    </row>
    <row r="30" spans="1:29" ht="28" x14ac:dyDescent="0.2">
      <c r="A30" s="108">
        <v>26</v>
      </c>
      <c r="B30" s="75" t="s">
        <v>409</v>
      </c>
      <c r="C30" s="109" t="s">
        <v>404</v>
      </c>
      <c r="D30" s="111"/>
      <c r="E30" s="110"/>
      <c r="F30" s="111"/>
      <c r="G30" s="111"/>
      <c r="H30" s="111"/>
      <c r="I30" s="111"/>
      <c r="J30" s="111"/>
      <c r="K30" s="111"/>
      <c r="L30" s="111"/>
      <c r="M30" s="110"/>
      <c r="N30" s="110"/>
      <c r="O30" s="110"/>
      <c r="P30" s="111"/>
      <c r="Q30" s="111"/>
      <c r="R30" s="111"/>
      <c r="S30" s="478"/>
      <c r="T30" s="80"/>
      <c r="U30" s="50"/>
      <c r="V30" s="83"/>
      <c r="W30" s="83"/>
      <c r="X30" s="83"/>
      <c r="Y30" s="50"/>
      <c r="Z30" s="93"/>
      <c r="AA30" s="112" t="str">
        <f t="shared" si="0"/>
        <v/>
      </c>
      <c r="AC30">
        <f t="shared" si="1"/>
        <v>0</v>
      </c>
    </row>
    <row r="31" spans="1:29" x14ac:dyDescent="0.2">
      <c r="A31" s="108">
        <v>27</v>
      </c>
      <c r="B31" s="75" t="s">
        <v>74</v>
      </c>
      <c r="C31" s="109" t="s">
        <v>403</v>
      </c>
      <c r="D31" s="110"/>
      <c r="E31" s="110"/>
      <c r="F31" s="110"/>
      <c r="G31" s="110"/>
      <c r="H31" s="110"/>
      <c r="I31" s="110"/>
      <c r="J31" s="110"/>
      <c r="K31" s="110"/>
      <c r="L31" s="110"/>
      <c r="M31" s="110"/>
      <c r="N31" s="110"/>
      <c r="O31" s="110"/>
      <c r="P31" s="110"/>
      <c r="Q31" s="110"/>
      <c r="R31" s="110"/>
      <c r="S31" s="478"/>
      <c r="T31" s="80"/>
      <c r="U31" s="50"/>
      <c r="V31" s="83"/>
      <c r="W31" s="83"/>
      <c r="X31" s="83"/>
      <c r="Y31" s="50"/>
      <c r="Z31" s="93"/>
      <c r="AA31" s="112" t="str">
        <f t="shared" si="0"/>
        <v/>
      </c>
      <c r="AC31">
        <f t="shared" si="1"/>
        <v>0</v>
      </c>
    </row>
    <row r="32" spans="1:29" ht="29" x14ac:dyDescent="0.2">
      <c r="A32" s="108">
        <v>28</v>
      </c>
      <c r="B32" s="115" t="s">
        <v>465</v>
      </c>
      <c r="C32" s="109" t="s">
        <v>405</v>
      </c>
      <c r="D32" s="111"/>
      <c r="E32" s="111"/>
      <c r="F32" s="111"/>
      <c r="G32" s="111"/>
      <c r="H32" s="111"/>
      <c r="I32" s="111"/>
      <c r="J32" s="111"/>
      <c r="K32" s="111"/>
      <c r="L32" s="111"/>
      <c r="M32" s="111"/>
      <c r="N32" s="111"/>
      <c r="O32" s="116"/>
      <c r="P32" s="111"/>
      <c r="Q32" s="111"/>
      <c r="R32" s="111"/>
      <c r="S32" s="478"/>
      <c r="T32" s="80"/>
      <c r="U32" s="50"/>
      <c r="V32" s="83"/>
      <c r="W32" s="83"/>
      <c r="X32" s="83"/>
      <c r="Y32" s="50"/>
      <c r="Z32" s="93"/>
      <c r="AA32" s="112" t="str">
        <f t="shared" si="0"/>
        <v/>
      </c>
      <c r="AC32">
        <f t="shared" si="1"/>
        <v>0</v>
      </c>
    </row>
    <row r="33" spans="1:29" ht="56" x14ac:dyDescent="0.2">
      <c r="A33" s="108">
        <v>29</v>
      </c>
      <c r="B33" s="75" t="s">
        <v>75</v>
      </c>
      <c r="C33" s="109" t="s">
        <v>405</v>
      </c>
      <c r="D33" s="111"/>
      <c r="E33" s="111"/>
      <c r="F33" s="111"/>
      <c r="G33" s="111"/>
      <c r="H33" s="111"/>
      <c r="I33" s="111"/>
      <c r="J33" s="111"/>
      <c r="K33" s="111"/>
      <c r="L33" s="111"/>
      <c r="M33" s="111"/>
      <c r="N33" s="111"/>
      <c r="O33" s="111"/>
      <c r="P33" s="111"/>
      <c r="Q33" s="111"/>
      <c r="R33" s="110"/>
      <c r="S33" s="478"/>
      <c r="T33" s="80"/>
      <c r="U33" s="50"/>
      <c r="V33" s="83"/>
      <c r="W33" s="83"/>
      <c r="X33" s="83"/>
      <c r="Y33" s="50"/>
      <c r="Z33" s="93"/>
      <c r="AA33" s="112" t="str">
        <f t="shared" si="0"/>
        <v/>
      </c>
      <c r="AC33">
        <f t="shared" si="1"/>
        <v>0</v>
      </c>
    </row>
    <row r="34" spans="1:29" ht="28" x14ac:dyDescent="0.2">
      <c r="A34" s="108">
        <v>30</v>
      </c>
      <c r="B34" s="75" t="s">
        <v>596</v>
      </c>
      <c r="C34" s="109" t="s">
        <v>403</v>
      </c>
      <c r="D34" s="113"/>
      <c r="E34" s="110"/>
      <c r="F34" s="110"/>
      <c r="G34" s="110"/>
      <c r="H34" s="110"/>
      <c r="I34" s="110"/>
      <c r="J34" s="110"/>
      <c r="K34" s="110"/>
      <c r="L34" s="110"/>
      <c r="M34" s="110"/>
      <c r="N34" s="110"/>
      <c r="O34" s="110"/>
      <c r="P34" s="110"/>
      <c r="Q34" s="110"/>
      <c r="R34" s="110"/>
      <c r="S34" s="478"/>
      <c r="T34" s="80"/>
      <c r="U34" s="50"/>
      <c r="V34" s="83"/>
      <c r="W34" s="83"/>
      <c r="X34" s="83"/>
      <c r="Y34" s="50"/>
      <c r="Z34" s="93"/>
      <c r="AA34" s="112" t="str">
        <f t="shared" si="0"/>
        <v/>
      </c>
      <c r="AC34">
        <f t="shared" si="1"/>
        <v>0</v>
      </c>
    </row>
    <row r="35" spans="1:29" x14ac:dyDescent="0.2">
      <c r="A35" s="108">
        <v>31</v>
      </c>
      <c r="B35" s="75" t="s">
        <v>410</v>
      </c>
      <c r="C35" s="109" t="s">
        <v>405</v>
      </c>
      <c r="D35" s="113"/>
      <c r="E35" s="110"/>
      <c r="F35" s="110"/>
      <c r="G35" s="111"/>
      <c r="H35" s="111"/>
      <c r="I35" s="110"/>
      <c r="J35" s="110"/>
      <c r="K35" s="110"/>
      <c r="L35" s="110"/>
      <c r="M35" s="110"/>
      <c r="N35" s="110"/>
      <c r="O35" s="110"/>
      <c r="P35" s="110"/>
      <c r="Q35" s="110"/>
      <c r="R35" s="110"/>
      <c r="S35" s="478"/>
      <c r="T35" s="80"/>
      <c r="U35" s="50"/>
      <c r="V35" s="83"/>
      <c r="W35" s="83"/>
      <c r="X35" s="83"/>
      <c r="Y35" s="50"/>
      <c r="Z35" s="93"/>
      <c r="AA35" s="112" t="str">
        <f t="shared" si="0"/>
        <v/>
      </c>
      <c r="AC35">
        <f t="shared" si="1"/>
        <v>0</v>
      </c>
    </row>
    <row r="36" spans="1:29" x14ac:dyDescent="0.2">
      <c r="A36" s="108">
        <v>32</v>
      </c>
      <c r="B36" s="75" t="s">
        <v>76</v>
      </c>
      <c r="C36" s="109" t="s">
        <v>405</v>
      </c>
      <c r="D36" s="111"/>
      <c r="E36" s="111"/>
      <c r="F36" s="111"/>
      <c r="G36" s="111"/>
      <c r="H36" s="111"/>
      <c r="I36" s="111"/>
      <c r="J36" s="111"/>
      <c r="K36" s="111"/>
      <c r="L36" s="111"/>
      <c r="M36" s="110"/>
      <c r="N36" s="110"/>
      <c r="O36" s="110"/>
      <c r="P36" s="111"/>
      <c r="Q36" s="111"/>
      <c r="R36" s="111"/>
      <c r="S36" s="478"/>
      <c r="T36" s="80"/>
      <c r="U36" s="50"/>
      <c r="V36" s="83"/>
      <c r="W36" s="83"/>
      <c r="X36" s="83"/>
      <c r="Y36" s="50"/>
      <c r="Z36" s="93"/>
      <c r="AA36" s="112" t="str">
        <f t="shared" si="0"/>
        <v/>
      </c>
      <c r="AC36">
        <f t="shared" si="1"/>
        <v>0</v>
      </c>
    </row>
    <row r="37" spans="1:29" x14ac:dyDescent="0.2">
      <c r="A37" s="118"/>
      <c r="B37" s="115"/>
      <c r="C37" s="109"/>
      <c r="D37" s="116"/>
      <c r="E37" s="116"/>
      <c r="F37" s="116"/>
      <c r="G37" s="116"/>
      <c r="H37" s="116"/>
      <c r="I37" s="116"/>
      <c r="J37" s="116"/>
      <c r="K37" s="116"/>
      <c r="L37" s="116"/>
      <c r="M37" s="116"/>
      <c r="N37" s="116"/>
      <c r="O37" s="116"/>
      <c r="P37" s="116"/>
      <c r="Q37" s="116"/>
      <c r="R37" s="116"/>
      <c r="S37" s="478"/>
      <c r="T37" s="80"/>
      <c r="U37" s="50"/>
      <c r="V37" s="83"/>
      <c r="W37" s="83"/>
      <c r="X37" s="83"/>
      <c r="Y37" s="50"/>
      <c r="Z37" s="93"/>
      <c r="AA37" s="112" t="str">
        <f t="shared" si="0"/>
        <v/>
      </c>
      <c r="AC37">
        <f t="shared" si="1"/>
        <v>0</v>
      </c>
    </row>
    <row r="38" spans="1:29" x14ac:dyDescent="0.2">
      <c r="A38" s="118"/>
      <c r="B38" s="75"/>
      <c r="C38" s="109"/>
      <c r="D38" s="117"/>
      <c r="E38" s="117"/>
      <c r="F38" s="117"/>
      <c r="G38" s="117"/>
      <c r="H38" s="117"/>
      <c r="I38" s="117"/>
      <c r="J38" s="117"/>
      <c r="K38" s="117"/>
      <c r="L38" s="117"/>
      <c r="M38" s="117"/>
      <c r="N38" s="117"/>
      <c r="O38" s="117"/>
      <c r="P38" s="117"/>
      <c r="Q38" s="117"/>
      <c r="R38" s="117"/>
      <c r="S38" s="479"/>
      <c r="T38" s="88"/>
      <c r="U38" s="50"/>
      <c r="V38" s="83"/>
      <c r="W38" s="83"/>
      <c r="X38" s="83"/>
      <c r="Y38" s="50"/>
      <c r="Z38" s="93"/>
      <c r="AA38" s="119" t="str">
        <f>IF(AC38&gt;0,AVERAGE(AA5:AA37),"")</f>
        <v/>
      </c>
      <c r="AC38">
        <f>SUM(AC5:AC37)</f>
        <v>0</v>
      </c>
    </row>
    <row r="39" spans="1:29" x14ac:dyDescent="0.2">
      <c r="A39" s="120" t="s">
        <v>78</v>
      </c>
      <c r="B39" s="121"/>
      <c r="C39" s="122"/>
      <c r="D39" s="121"/>
      <c r="E39" s="121"/>
      <c r="F39" s="121"/>
      <c r="G39" s="121"/>
      <c r="H39" s="121"/>
      <c r="I39" s="121"/>
      <c r="J39" s="121"/>
      <c r="K39" s="121"/>
      <c r="L39" s="121"/>
      <c r="M39" s="121"/>
      <c r="N39" s="121"/>
      <c r="O39" s="121"/>
      <c r="P39" s="121"/>
      <c r="Q39" s="121"/>
      <c r="R39" s="121"/>
    </row>
    <row r="40" spans="1:29" x14ac:dyDescent="0.2">
      <c r="A40" s="123"/>
      <c r="B40" s="124" t="s">
        <v>23</v>
      </c>
      <c r="C40" s="125"/>
      <c r="D40" s="124"/>
      <c r="E40" s="124"/>
      <c r="F40" s="124"/>
      <c r="G40" s="124"/>
      <c r="H40" s="124"/>
      <c r="I40" s="124"/>
      <c r="J40" s="124"/>
      <c r="K40" s="124"/>
      <c r="L40" s="124"/>
      <c r="M40" s="124"/>
      <c r="N40" s="124"/>
      <c r="O40" s="124"/>
      <c r="P40" s="124"/>
      <c r="Q40" s="124"/>
      <c r="R40" s="124"/>
    </row>
    <row r="41" spans="1:29" x14ac:dyDescent="0.2">
      <c r="A41" s="120" t="s">
        <v>462</v>
      </c>
      <c r="B41" s="121"/>
      <c r="C41" s="122"/>
      <c r="D41" s="121"/>
      <c r="E41" s="121"/>
      <c r="F41" s="121"/>
      <c r="G41" s="121"/>
      <c r="H41" s="121"/>
      <c r="I41" s="121"/>
      <c r="J41" s="121"/>
      <c r="K41" s="121"/>
      <c r="L41" s="121"/>
      <c r="M41" s="121"/>
      <c r="N41" s="121"/>
      <c r="O41" s="121"/>
      <c r="P41" s="121"/>
      <c r="Q41" s="121"/>
      <c r="R41" s="121"/>
      <c r="Y41" s="90" t="s">
        <v>592</v>
      </c>
      <c r="AA41" s="91" t="str">
        <f>AA38</f>
        <v/>
      </c>
    </row>
    <row r="42" spans="1:29" x14ac:dyDescent="0.2">
      <c r="A42" s="120" t="s">
        <v>464</v>
      </c>
    </row>
  </sheetData>
  <sheetProtection password="CF63" sheet="1" objects="1" scenarios="1" selectLockedCells="1"/>
  <sortState xmlns:xlrd2="http://schemas.microsoft.com/office/spreadsheetml/2017/richdata2" ref="B6:R37">
    <sortCondition ref="B6:B37"/>
  </sortState>
  <mergeCells count="1">
    <mergeCell ref="S5:S38"/>
  </mergeCells>
  <conditionalFormatting sqref="C5:C38">
    <cfRule type="containsText" dxfId="3" priority="1" operator="containsText" text="C">
      <formula>NOT(ISERROR(SEARCH("C",C5)))</formula>
    </cfRule>
    <cfRule type="containsText" dxfId="2" priority="2" operator="containsText" text="C">
      <formula>NOT(ISERROR(SEARCH("C",C5)))</formula>
    </cfRule>
    <cfRule type="containsText" dxfId="1" priority="3" operator="containsText" text="B">
      <formula>NOT(ISERROR(SEARCH("B",C5)))</formula>
    </cfRule>
    <cfRule type="containsText" dxfId="0" priority="4" operator="containsText" text="A">
      <formula>NOT(ISERROR(SEARCH("A",C5)))</formula>
    </cfRule>
  </conditionalFormatting>
  <dataValidations count="5">
    <dataValidation type="whole" operator="equal" allowBlank="1" showInputMessage="1" showErrorMessage="1" sqref="U5:U38" xr:uid="{00000000-0002-0000-0300-000000000000}">
      <formula1>0</formula1>
    </dataValidation>
    <dataValidation type="whole" operator="equal" allowBlank="1" showInputMessage="1" showErrorMessage="1" sqref="Y5:Y38" xr:uid="{00000000-0002-0000-0300-000001000000}">
      <formula1>4</formula1>
    </dataValidation>
    <dataValidation type="whole" operator="equal" allowBlank="1" showInputMessage="1" showErrorMessage="1" sqref="V5:V38" xr:uid="{00000000-0002-0000-0300-000002000000}">
      <formula1>1</formula1>
    </dataValidation>
    <dataValidation type="whole" operator="equal" allowBlank="1" showInputMessage="1" showErrorMessage="1" sqref="W5:W38" xr:uid="{00000000-0002-0000-0300-000003000000}">
      <formula1>2</formula1>
    </dataValidation>
    <dataValidation type="whole" operator="equal" allowBlank="1" showInputMessage="1" showErrorMessage="1" sqref="X5:X38" xr:uid="{00000000-0002-0000-0300-000004000000}">
      <formula1>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5"/>
  <sheetViews>
    <sheetView zoomScale="80" zoomScaleNormal="80" workbookViewId="0">
      <pane xSplit="2" ySplit="4" topLeftCell="T10" activePane="bottomRight" state="frozen"/>
      <selection pane="topRight" activeCell="C1" sqref="C1"/>
      <selection pane="bottomLeft" activeCell="A4" sqref="A4"/>
      <selection pane="bottomRight" activeCell="T7" sqref="T7:X16"/>
    </sheetView>
  </sheetViews>
  <sheetFormatPr baseColWidth="10" defaultColWidth="8.83203125" defaultRowHeight="15" x14ac:dyDescent="0.2"/>
  <cols>
    <col min="2" max="2" width="70.6640625" customWidth="1"/>
    <col min="3" max="17" width="8.83203125" customWidth="1"/>
    <col min="18" max="18" width="29.5" customWidth="1"/>
    <col min="19" max="19" width="14" customWidth="1"/>
    <col min="25" max="25" width="50.6640625" style="127" customWidth="1"/>
    <col min="26" max="26" width="15.33203125" customWidth="1"/>
    <col min="29" max="29" width="0" hidden="1" customWidth="1"/>
  </cols>
  <sheetData>
    <row r="1" spans="1:29" x14ac:dyDescent="0.2">
      <c r="A1" s="126" t="s">
        <v>597</v>
      </c>
    </row>
    <row r="2" spans="1:29" x14ac:dyDescent="0.2">
      <c r="A2" s="128"/>
      <c r="C2" s="55"/>
      <c r="D2" s="55"/>
      <c r="E2" s="55"/>
      <c r="F2" s="55"/>
      <c r="G2" s="55"/>
      <c r="H2" s="55"/>
      <c r="I2" s="55"/>
      <c r="J2" s="55"/>
      <c r="K2" s="55"/>
      <c r="L2" s="56" t="s">
        <v>24</v>
      </c>
      <c r="M2" s="55"/>
      <c r="N2" s="55"/>
      <c r="O2" s="55"/>
      <c r="P2" s="55"/>
      <c r="Q2" s="55"/>
    </row>
    <row r="3" spans="1:29" ht="42" x14ac:dyDescent="0.2">
      <c r="A3" s="12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4" customHeight="1" x14ac:dyDescent="0.2">
      <c r="A4" s="130" t="s">
        <v>415</v>
      </c>
      <c r="B4" s="131"/>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541</v>
      </c>
      <c r="S4" s="132" t="s">
        <v>545</v>
      </c>
      <c r="T4" s="70">
        <f>'Audit Scoring'!A5</f>
        <v>0</v>
      </c>
      <c r="U4" s="70">
        <f>'Audit Scoring'!A6</f>
        <v>1</v>
      </c>
      <c r="V4" s="70">
        <f>'Audit Scoring'!A7</f>
        <v>2</v>
      </c>
      <c r="W4" s="70">
        <f>'Audit Scoring'!A8</f>
        <v>3</v>
      </c>
      <c r="X4" s="70">
        <f>'Audit Scoring'!A9</f>
        <v>4</v>
      </c>
      <c r="Y4" s="71" t="s">
        <v>598</v>
      </c>
      <c r="Z4" s="72" t="s">
        <v>590</v>
      </c>
    </row>
    <row r="5" spans="1:29" ht="25.5" customHeight="1" x14ac:dyDescent="0.2">
      <c r="A5" s="133" t="s">
        <v>79</v>
      </c>
      <c r="B5" s="134" t="s">
        <v>412</v>
      </c>
      <c r="C5" s="135"/>
      <c r="D5" s="135"/>
      <c r="E5" s="135"/>
      <c r="F5" s="135"/>
      <c r="G5" s="135"/>
      <c r="H5" s="135"/>
      <c r="I5" s="135"/>
      <c r="J5" s="135"/>
      <c r="K5" s="135"/>
      <c r="L5" s="135"/>
      <c r="M5" s="135"/>
      <c r="N5" s="135"/>
      <c r="O5" s="135"/>
      <c r="P5" s="135"/>
      <c r="Q5" s="135"/>
      <c r="R5" s="476" t="s">
        <v>374</v>
      </c>
      <c r="S5" s="77"/>
      <c r="T5" s="83"/>
      <c r="U5" s="83"/>
      <c r="V5" s="83"/>
      <c r="W5" s="83"/>
      <c r="X5" s="83"/>
      <c r="Y5" s="84"/>
      <c r="Z5" s="119" t="str">
        <f>IF(AC5&gt;0,AVERAGE(Z6:Z8),"")</f>
        <v/>
      </c>
      <c r="AC5">
        <f>SUM(AC6:AC8)</f>
        <v>0</v>
      </c>
    </row>
    <row r="6" spans="1:29" x14ac:dyDescent="0.2">
      <c r="A6" s="136" t="s">
        <v>4</v>
      </c>
      <c r="B6" s="137" t="s">
        <v>80</v>
      </c>
      <c r="C6" s="135"/>
      <c r="D6" s="135"/>
      <c r="E6" s="135"/>
      <c r="F6" s="135"/>
      <c r="G6" s="135"/>
      <c r="H6" s="135"/>
      <c r="I6" s="135"/>
      <c r="J6" s="135"/>
      <c r="K6" s="135"/>
      <c r="L6" s="135"/>
      <c r="M6" s="135"/>
      <c r="N6" s="135"/>
      <c r="O6" s="135"/>
      <c r="P6" s="135"/>
      <c r="Q6" s="135"/>
      <c r="R6" s="476"/>
      <c r="S6" s="80"/>
      <c r="T6" s="50"/>
      <c r="U6" s="50"/>
      <c r="V6" s="50"/>
      <c r="W6" s="50"/>
      <c r="X6" s="50"/>
      <c r="Y6" s="93"/>
      <c r="Z6" s="112" t="str">
        <f>IF(AC6&gt;0,SUM(T6:X6),"")</f>
        <v/>
      </c>
      <c r="AC6">
        <f>COUNT(T6:X6)</f>
        <v>0</v>
      </c>
    </row>
    <row r="7" spans="1:29" ht="41.25" customHeight="1" x14ac:dyDescent="0.2">
      <c r="A7" s="138" t="s">
        <v>6</v>
      </c>
      <c r="B7" s="139" t="s">
        <v>81</v>
      </c>
      <c r="C7" s="135"/>
      <c r="D7" s="135"/>
      <c r="E7" s="135"/>
      <c r="F7" s="135"/>
      <c r="G7" s="135"/>
      <c r="H7" s="135"/>
      <c r="I7" s="135"/>
      <c r="J7" s="135"/>
      <c r="K7" s="135"/>
      <c r="L7" s="135"/>
      <c r="M7" s="135"/>
      <c r="N7" s="135"/>
      <c r="O7" s="135"/>
      <c r="P7" s="135"/>
      <c r="Q7" s="140"/>
      <c r="R7" s="476"/>
      <c r="S7" s="80"/>
      <c r="T7" s="50"/>
      <c r="U7" s="50"/>
      <c r="V7" s="50"/>
      <c r="W7" s="50"/>
      <c r="X7" s="50"/>
      <c r="Y7" s="93"/>
      <c r="Z7" s="112" t="str">
        <f>IF(AC7&gt;0,SUM(T7:X7),"")</f>
        <v/>
      </c>
      <c r="AC7">
        <f t="shared" ref="AC7:AC9" si="0">COUNT(T7:X7)</f>
        <v>0</v>
      </c>
    </row>
    <row r="8" spans="1:29" x14ac:dyDescent="0.2">
      <c r="A8" s="138" t="s">
        <v>8</v>
      </c>
      <c r="B8" s="139" t="s">
        <v>82</v>
      </c>
      <c r="C8" s="140"/>
      <c r="D8" s="140"/>
      <c r="E8" s="140"/>
      <c r="F8" s="140"/>
      <c r="G8" s="140"/>
      <c r="H8" s="140"/>
      <c r="I8" s="140"/>
      <c r="J8" s="140"/>
      <c r="K8" s="140"/>
      <c r="L8" s="140"/>
      <c r="M8" s="140"/>
      <c r="N8" s="140"/>
      <c r="O8" s="140"/>
      <c r="P8" s="140"/>
      <c r="Q8" s="135"/>
      <c r="R8" s="476"/>
      <c r="S8" s="80"/>
      <c r="T8" s="50"/>
      <c r="U8" s="50"/>
      <c r="V8" s="50"/>
      <c r="W8" s="50"/>
      <c r="X8" s="50"/>
      <c r="Y8" s="93"/>
      <c r="Z8" s="112" t="str">
        <f>IF(AC8&gt;0,SUM(T8:X8),"")</f>
        <v/>
      </c>
      <c r="AC8">
        <f t="shared" si="0"/>
        <v>0</v>
      </c>
    </row>
    <row r="9" spans="1:29" ht="28" x14ac:dyDescent="0.2">
      <c r="A9" s="133" t="s">
        <v>83</v>
      </c>
      <c r="B9" s="134" t="s">
        <v>413</v>
      </c>
      <c r="C9" s="135"/>
      <c r="D9" s="135"/>
      <c r="E9" s="135"/>
      <c r="F9" s="135"/>
      <c r="G9" s="135"/>
      <c r="H9" s="135"/>
      <c r="I9" s="135"/>
      <c r="J9" s="135"/>
      <c r="K9" s="135"/>
      <c r="L9" s="135"/>
      <c r="M9" s="135"/>
      <c r="N9" s="135"/>
      <c r="O9" s="135"/>
      <c r="P9" s="135"/>
      <c r="Q9" s="135"/>
      <c r="R9" s="1" t="s">
        <v>372</v>
      </c>
      <c r="S9" s="88"/>
      <c r="T9" s="50"/>
      <c r="U9" s="50"/>
      <c r="V9" s="50"/>
      <c r="W9" s="50"/>
      <c r="X9" s="50"/>
      <c r="Y9" s="93"/>
      <c r="Z9" s="119" t="str">
        <f>IF(AC9&gt;0,SUM(T9:X9),"")</f>
        <v/>
      </c>
      <c r="AC9">
        <f t="shared" si="0"/>
        <v>0</v>
      </c>
    </row>
    <row r="10" spans="1:29" ht="30" customHeight="1" x14ac:dyDescent="0.2">
      <c r="A10" s="133" t="s">
        <v>84</v>
      </c>
      <c r="B10" s="134" t="s">
        <v>414</v>
      </c>
      <c r="C10" s="135"/>
      <c r="D10" s="135"/>
      <c r="E10" s="135"/>
      <c r="F10" s="135"/>
      <c r="G10" s="135"/>
      <c r="H10" s="135"/>
      <c r="I10" s="135"/>
      <c r="J10" s="135"/>
      <c r="K10" s="135"/>
      <c r="L10" s="135"/>
      <c r="M10" s="135"/>
      <c r="N10" s="135"/>
      <c r="O10" s="135"/>
      <c r="P10" s="135"/>
      <c r="Q10" s="135"/>
      <c r="R10" s="480" t="s">
        <v>485</v>
      </c>
      <c r="S10" s="482"/>
      <c r="T10" s="83"/>
      <c r="U10" s="83"/>
      <c r="V10" s="83"/>
      <c r="W10" s="83"/>
      <c r="X10" s="83"/>
      <c r="Y10" s="84"/>
      <c r="Z10" s="119" t="str">
        <f>IF(AC10&gt;0,AVERAGE(Z11:Z13),"")</f>
        <v/>
      </c>
      <c r="AC10">
        <f>SUM(AC11:AC13)</f>
        <v>0</v>
      </c>
    </row>
    <row r="11" spans="1:29" ht="41.25" customHeight="1" x14ac:dyDescent="0.2">
      <c r="A11" s="136" t="s">
        <v>4</v>
      </c>
      <c r="B11" s="137" t="s">
        <v>468</v>
      </c>
      <c r="C11" s="135"/>
      <c r="D11" s="135"/>
      <c r="E11" s="135"/>
      <c r="F11" s="135"/>
      <c r="G11" s="135"/>
      <c r="H11" s="135"/>
      <c r="I11" s="135"/>
      <c r="J11" s="135"/>
      <c r="K11" s="135"/>
      <c r="L11" s="135"/>
      <c r="M11" s="135"/>
      <c r="N11" s="135"/>
      <c r="O11" s="135"/>
      <c r="P11" s="135"/>
      <c r="Q11" s="140"/>
      <c r="R11" s="481"/>
      <c r="S11" s="482"/>
      <c r="T11" s="50"/>
      <c r="U11" s="50"/>
      <c r="V11" s="50"/>
      <c r="W11" s="50"/>
      <c r="X11" s="50"/>
      <c r="Y11" s="93"/>
      <c r="Z11" s="112" t="str">
        <f>IF(AC11&gt;0,SUM(T11:X11),"")</f>
        <v/>
      </c>
      <c r="AC11">
        <f t="shared" ref="AC11:AC12" si="1">COUNT(T11:X11)</f>
        <v>0</v>
      </c>
    </row>
    <row r="12" spans="1:29" ht="160" x14ac:dyDescent="0.2">
      <c r="A12" s="141" t="s">
        <v>6</v>
      </c>
      <c r="B12" s="142" t="s">
        <v>416</v>
      </c>
      <c r="C12" s="135"/>
      <c r="D12" s="135"/>
      <c r="E12" s="135"/>
      <c r="F12" s="135"/>
      <c r="G12" s="135"/>
      <c r="H12" s="135"/>
      <c r="I12" s="140"/>
      <c r="J12" s="140"/>
      <c r="K12" s="140"/>
      <c r="L12" s="143" t="s">
        <v>371</v>
      </c>
      <c r="M12" s="143" t="s">
        <v>371</v>
      </c>
      <c r="N12" s="143" t="s">
        <v>371</v>
      </c>
      <c r="O12" s="135"/>
      <c r="P12" s="135"/>
      <c r="Q12" s="135"/>
      <c r="R12" s="144" t="s">
        <v>543</v>
      </c>
      <c r="S12" s="144" t="s">
        <v>544</v>
      </c>
      <c r="T12" s="50"/>
      <c r="U12" s="50"/>
      <c r="V12" s="50"/>
      <c r="W12" s="50"/>
      <c r="X12" s="50"/>
      <c r="Y12" s="93"/>
      <c r="Z12" s="112" t="str">
        <f>IF(AC12&gt;0,SUM(T12:X12),"")</f>
        <v/>
      </c>
      <c r="AC12">
        <f t="shared" si="1"/>
        <v>0</v>
      </c>
    </row>
    <row r="13" spans="1:29" x14ac:dyDescent="0.2">
      <c r="A13" s="136" t="s">
        <v>8</v>
      </c>
      <c r="B13" s="137" t="s">
        <v>92</v>
      </c>
      <c r="C13" s="135"/>
      <c r="D13" s="135"/>
      <c r="E13" s="135"/>
      <c r="F13" s="135"/>
      <c r="G13" s="135"/>
      <c r="H13" s="135"/>
      <c r="I13" s="135"/>
      <c r="J13" s="135"/>
      <c r="K13" s="135"/>
      <c r="L13" s="135"/>
      <c r="M13" s="135"/>
      <c r="N13" s="135"/>
      <c r="O13" s="135"/>
      <c r="P13" s="135"/>
      <c r="Q13" s="140"/>
      <c r="R13" s="476" t="s">
        <v>546</v>
      </c>
      <c r="S13" s="77"/>
      <c r="T13" s="83"/>
      <c r="U13" s="83"/>
      <c r="V13" s="83"/>
      <c r="W13" s="83"/>
      <c r="X13" s="83"/>
      <c r="Y13" s="84"/>
      <c r="Z13" s="119" t="str">
        <f>IF(AC13&gt;0,AVERAGE(Z14:Z16),"")</f>
        <v/>
      </c>
      <c r="AC13">
        <f>SUM(AC14:AC16)</f>
        <v>0</v>
      </c>
    </row>
    <row r="14" spans="1:29" x14ac:dyDescent="0.2">
      <c r="A14" s="145" t="s">
        <v>85</v>
      </c>
      <c r="B14" s="146" t="s">
        <v>93</v>
      </c>
      <c r="C14" s="135"/>
      <c r="D14" s="135"/>
      <c r="E14" s="135"/>
      <c r="F14" s="135"/>
      <c r="G14" s="135"/>
      <c r="H14" s="135"/>
      <c r="I14" s="135"/>
      <c r="J14" s="135"/>
      <c r="K14" s="135"/>
      <c r="L14" s="135"/>
      <c r="M14" s="135"/>
      <c r="N14" s="135"/>
      <c r="O14" s="135"/>
      <c r="P14" s="135"/>
      <c r="Q14" s="140"/>
      <c r="R14" s="476"/>
      <c r="S14" s="88"/>
      <c r="T14" s="50"/>
      <c r="U14" s="50"/>
      <c r="V14" s="50"/>
      <c r="W14" s="50"/>
      <c r="X14" s="50"/>
      <c r="Y14" s="93"/>
      <c r="Z14" s="112" t="str">
        <f>IF(AC14&gt;0,SUM(T14:X14),"")</f>
        <v/>
      </c>
      <c r="AC14">
        <f t="shared" ref="AC14:AC16" si="2">COUNT(T14:X14)</f>
        <v>0</v>
      </c>
    </row>
    <row r="15" spans="1:29" ht="32" x14ac:dyDescent="0.2">
      <c r="A15" s="145" t="s">
        <v>86</v>
      </c>
      <c r="B15" s="146" t="s">
        <v>94</v>
      </c>
      <c r="C15" s="135"/>
      <c r="D15" s="135"/>
      <c r="E15" s="135"/>
      <c r="F15" s="135"/>
      <c r="G15" s="135"/>
      <c r="H15" s="135"/>
      <c r="I15" s="135"/>
      <c r="J15" s="135"/>
      <c r="K15" s="135"/>
      <c r="L15" s="135"/>
      <c r="M15" s="135"/>
      <c r="N15" s="135"/>
      <c r="O15" s="135"/>
      <c r="P15" s="135"/>
      <c r="Q15" s="140"/>
      <c r="R15" s="476"/>
      <c r="S15" s="144" t="s">
        <v>542</v>
      </c>
      <c r="T15" s="50"/>
      <c r="U15" s="50"/>
      <c r="V15" s="50"/>
      <c r="W15" s="50"/>
      <c r="X15" s="50"/>
      <c r="Y15" s="93"/>
      <c r="Z15" s="112" t="str">
        <f>IF(AC15&gt;0,SUM(T15:X15),"")</f>
        <v/>
      </c>
      <c r="AC15">
        <f t="shared" si="2"/>
        <v>0</v>
      </c>
    </row>
    <row r="16" spans="1:29" ht="104" x14ac:dyDescent="0.2">
      <c r="A16" s="147" t="s">
        <v>95</v>
      </c>
      <c r="B16" s="139" t="s">
        <v>96</v>
      </c>
      <c r="C16" s="140"/>
      <c r="D16" s="140"/>
      <c r="E16" s="140"/>
      <c r="F16" s="140"/>
      <c r="G16" s="140"/>
      <c r="H16" s="140"/>
      <c r="I16" s="140"/>
      <c r="J16" s="140"/>
      <c r="K16" s="140"/>
      <c r="L16" s="140"/>
      <c r="M16" s="135"/>
      <c r="N16" s="143" t="s">
        <v>365</v>
      </c>
      <c r="O16" s="140"/>
      <c r="P16" s="140"/>
      <c r="Q16" s="140"/>
      <c r="R16" s="148" t="s">
        <v>473</v>
      </c>
      <c r="S16" s="149"/>
      <c r="T16" s="50"/>
      <c r="U16" s="50"/>
      <c r="V16" s="50"/>
      <c r="W16" s="50"/>
      <c r="X16" s="50"/>
      <c r="Y16" s="93"/>
      <c r="Z16" s="112" t="str">
        <f>IF(AC16&gt;0,SUM(T16:X16),"")</f>
        <v/>
      </c>
      <c r="AC16">
        <f t="shared" si="2"/>
        <v>0</v>
      </c>
    </row>
    <row r="17" spans="1:26" x14ac:dyDescent="0.2">
      <c r="A17" s="150" t="s">
        <v>97</v>
      </c>
      <c r="B17" s="131"/>
    </row>
    <row r="18" spans="1:26" x14ac:dyDescent="0.2">
      <c r="A18" s="151"/>
      <c r="B18" s="152" t="s">
        <v>23</v>
      </c>
    </row>
    <row r="19" spans="1:26" x14ac:dyDescent="0.2">
      <c r="A19" s="153" t="s">
        <v>98</v>
      </c>
      <c r="B19" s="154" t="s">
        <v>99</v>
      </c>
      <c r="X19" s="90" t="s">
        <v>592</v>
      </c>
      <c r="Z19" s="91" t="e">
        <f>AVERAGE(Z5,Z10,Z9)</f>
        <v>#DIV/0!</v>
      </c>
    </row>
    <row r="20" spans="1:26" x14ac:dyDescent="0.2">
      <c r="A20" s="155"/>
      <c r="B20" s="155"/>
    </row>
    <row r="21" spans="1:26" x14ac:dyDescent="0.2">
      <c r="A21" s="155"/>
      <c r="B21" s="155"/>
    </row>
    <row r="22" spans="1:26" x14ac:dyDescent="0.2">
      <c r="A22" s="156"/>
      <c r="B22" s="157"/>
    </row>
    <row r="23" spans="1:26" x14ac:dyDescent="0.2">
      <c r="A23" s="156"/>
      <c r="B23" s="157"/>
    </row>
    <row r="24" spans="1:26" x14ac:dyDescent="0.2">
      <c r="A24" s="156"/>
      <c r="B24" s="157"/>
    </row>
    <row r="25" spans="1:26" x14ac:dyDescent="0.2">
      <c r="A25" s="156"/>
      <c r="B25" s="157"/>
    </row>
  </sheetData>
  <sheetProtection selectLockedCells="1"/>
  <mergeCells count="4">
    <mergeCell ref="R5:R8"/>
    <mergeCell ref="R13:R15"/>
    <mergeCell ref="R10:R11"/>
    <mergeCell ref="S10:S11"/>
  </mergeCells>
  <dataValidations count="5">
    <dataValidation type="whole" operator="equal" allowBlank="1" showInputMessage="1" showErrorMessage="1" sqref="T5:T16" xr:uid="{00000000-0002-0000-0400-000000000000}">
      <formula1>0</formula1>
    </dataValidation>
    <dataValidation type="whole" operator="equal" allowBlank="1" showInputMessage="1" showErrorMessage="1" sqref="U5:U16" xr:uid="{00000000-0002-0000-0400-000001000000}">
      <formula1>1</formula1>
    </dataValidation>
    <dataValidation type="whole" operator="equal" allowBlank="1" showInputMessage="1" showErrorMessage="1" sqref="V5:V16" xr:uid="{00000000-0002-0000-0400-000002000000}">
      <formula1>2</formula1>
    </dataValidation>
    <dataValidation type="whole" operator="equal" allowBlank="1" showInputMessage="1" showErrorMessage="1" sqref="W5:W16" xr:uid="{00000000-0002-0000-0400-000003000000}">
      <formula1>3</formula1>
    </dataValidation>
    <dataValidation type="whole" operator="equal" allowBlank="1" showInputMessage="1" showErrorMessage="1" sqref="X5:X16" xr:uid="{00000000-0002-0000-0400-000004000000}">
      <formula1>4</formula1>
    </dataValidation>
  </dataValidation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7"/>
  <sheetViews>
    <sheetView zoomScale="80" zoomScaleNormal="80" workbookViewId="0">
      <pane xSplit="2" ySplit="4" topLeftCell="L34" activePane="bottomRight" state="frozen"/>
      <selection pane="topRight" activeCell="C1" sqref="C1"/>
      <selection pane="bottomLeft" activeCell="A5" sqref="A5"/>
      <selection pane="bottomRight" activeCell="V17" sqref="V17:V21"/>
    </sheetView>
  </sheetViews>
  <sheetFormatPr baseColWidth="10" defaultColWidth="8.83203125" defaultRowHeight="15" x14ac:dyDescent="0.2"/>
  <cols>
    <col min="1" max="1" width="8.83203125" style="28"/>
    <col min="2" max="2" width="70.6640625" style="28" customWidth="1"/>
    <col min="3" max="17" width="8.83203125" customWidth="1"/>
    <col min="18" max="18" width="27.83203125" customWidth="1"/>
    <col min="19" max="19" width="16.5" customWidth="1"/>
    <col min="25" max="25" width="50.6640625" style="127" customWidth="1"/>
    <col min="26" max="26" width="13.5" customWidth="1"/>
    <col min="29" max="29" width="0" hidden="1" customWidth="1"/>
  </cols>
  <sheetData>
    <row r="1" spans="1:29" x14ac:dyDescent="0.2">
      <c r="A1" s="158" t="s">
        <v>597</v>
      </c>
      <c r="B1" s="159"/>
    </row>
    <row r="2" spans="1:29" x14ac:dyDescent="0.2">
      <c r="A2" s="160"/>
      <c r="B2" s="161"/>
      <c r="C2" s="55"/>
      <c r="D2" s="55"/>
      <c r="E2" s="55"/>
      <c r="F2" s="55"/>
      <c r="G2" s="55"/>
      <c r="H2" s="55"/>
      <c r="I2" s="55"/>
      <c r="J2" s="55"/>
      <c r="K2" s="55"/>
      <c r="L2" s="56" t="s">
        <v>24</v>
      </c>
      <c r="M2" s="55"/>
      <c r="N2" s="55"/>
      <c r="O2" s="55"/>
      <c r="P2" s="55"/>
      <c r="Q2" s="55"/>
    </row>
    <row r="3" spans="1:29" ht="42" x14ac:dyDescent="0.2">
      <c r="A3" s="162"/>
      <c r="B3" s="162"/>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92.25" customHeight="1" x14ac:dyDescent="0.2">
      <c r="A4" s="163" t="s">
        <v>100</v>
      </c>
      <c r="B4" s="162"/>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1. sustainability'!T4</f>
        <v>0</v>
      </c>
      <c r="U4" s="70">
        <f>'B. P&amp;S 1. sustainability'!U4</f>
        <v>1</v>
      </c>
      <c r="V4" s="70">
        <f>'B. P&amp;S 1. sustainability'!V4</f>
        <v>2</v>
      </c>
      <c r="W4" s="70">
        <f>'B. P&amp;S 1. sustainability'!W4</f>
        <v>3</v>
      </c>
      <c r="X4" s="70">
        <f>'B. P&amp;S 1. sustainability'!X4</f>
        <v>4</v>
      </c>
      <c r="Y4" s="71" t="s">
        <v>598</v>
      </c>
      <c r="Z4" s="72" t="s">
        <v>590</v>
      </c>
    </row>
    <row r="5" spans="1:29" ht="42" x14ac:dyDescent="0.2">
      <c r="A5" s="164" t="s">
        <v>101</v>
      </c>
      <c r="B5" s="165" t="s">
        <v>102</v>
      </c>
      <c r="C5" s="166"/>
      <c r="D5" s="166"/>
      <c r="E5" s="166"/>
      <c r="F5" s="166"/>
      <c r="G5" s="166"/>
      <c r="H5" s="166"/>
      <c r="I5" s="166"/>
      <c r="J5" s="166"/>
      <c r="K5" s="166"/>
      <c r="L5" s="166"/>
      <c r="M5" s="166"/>
      <c r="N5" s="166"/>
      <c r="O5" s="166"/>
      <c r="P5" s="166"/>
      <c r="Q5" s="166"/>
      <c r="R5" s="476" t="s">
        <v>374</v>
      </c>
      <c r="S5" s="77"/>
      <c r="T5" s="83"/>
      <c r="U5" s="83"/>
      <c r="V5" s="83"/>
      <c r="W5" s="83"/>
      <c r="X5" s="83"/>
      <c r="Y5" s="84"/>
      <c r="Z5" s="119" t="str">
        <f>IF(AC5&gt;0,AVERAGE(Z6:Z8),"")</f>
        <v/>
      </c>
      <c r="AC5">
        <f>SUM(AC6:AC8)</f>
        <v>0</v>
      </c>
    </row>
    <row r="6" spans="1:29" x14ac:dyDescent="0.2">
      <c r="A6" s="167" t="s">
        <v>4</v>
      </c>
      <c r="B6" s="168" t="s">
        <v>80</v>
      </c>
      <c r="C6" s="166"/>
      <c r="D6" s="166"/>
      <c r="E6" s="166"/>
      <c r="F6" s="166"/>
      <c r="G6" s="166"/>
      <c r="H6" s="166"/>
      <c r="I6" s="166"/>
      <c r="J6" s="166"/>
      <c r="K6" s="166"/>
      <c r="L6" s="166"/>
      <c r="M6" s="166"/>
      <c r="N6" s="166"/>
      <c r="O6" s="166"/>
      <c r="P6" s="166"/>
      <c r="Q6" s="166"/>
      <c r="R6" s="476"/>
      <c r="S6" s="80"/>
      <c r="T6" s="81"/>
      <c r="U6" s="50"/>
      <c r="V6" s="50"/>
      <c r="W6" s="50"/>
      <c r="X6" s="50"/>
      <c r="Y6" s="93"/>
      <c r="Z6" s="112" t="str">
        <f>IF(AC6&gt;0,SUM(T6:X6),"")</f>
        <v/>
      </c>
      <c r="AC6">
        <f>COUNT(T6:X6)</f>
        <v>0</v>
      </c>
    </row>
    <row r="7" spans="1:29" x14ac:dyDescent="0.2">
      <c r="A7" s="169" t="s">
        <v>6</v>
      </c>
      <c r="B7" s="170" t="s">
        <v>81</v>
      </c>
      <c r="C7" s="166"/>
      <c r="D7" s="166"/>
      <c r="E7" s="166"/>
      <c r="F7" s="166"/>
      <c r="G7" s="166"/>
      <c r="H7" s="166"/>
      <c r="I7" s="166"/>
      <c r="J7" s="166"/>
      <c r="K7" s="166"/>
      <c r="L7" s="166"/>
      <c r="M7" s="166"/>
      <c r="N7" s="166"/>
      <c r="O7" s="166"/>
      <c r="P7" s="166"/>
      <c r="Q7" s="171"/>
      <c r="R7" s="476"/>
      <c r="S7" s="80"/>
      <c r="T7" s="81"/>
      <c r="U7" s="50"/>
      <c r="V7" s="50"/>
      <c r="W7" s="50"/>
      <c r="X7" s="50"/>
      <c r="Y7" s="93"/>
      <c r="Z7" s="112" t="str">
        <f>IF(AC7&gt;0,SUM(T7:X7),"")</f>
        <v/>
      </c>
      <c r="AC7">
        <f t="shared" ref="AC7:AC9" si="0">COUNT(T7:X7)</f>
        <v>0</v>
      </c>
    </row>
    <row r="8" spans="1:29" x14ac:dyDescent="0.2">
      <c r="A8" s="169" t="s">
        <v>8</v>
      </c>
      <c r="B8" s="170" t="s">
        <v>82</v>
      </c>
      <c r="C8" s="171"/>
      <c r="D8" s="171"/>
      <c r="E8" s="171"/>
      <c r="F8" s="171"/>
      <c r="G8" s="171"/>
      <c r="H8" s="171"/>
      <c r="I8" s="171"/>
      <c r="J8" s="171"/>
      <c r="K8" s="171"/>
      <c r="L8" s="171"/>
      <c r="M8" s="171"/>
      <c r="N8" s="171"/>
      <c r="O8" s="171"/>
      <c r="P8" s="171"/>
      <c r="Q8" s="166"/>
      <c r="R8" s="476"/>
      <c r="S8" s="80"/>
      <c r="T8" s="81"/>
      <c r="U8" s="50"/>
      <c r="V8" s="50"/>
      <c r="W8" s="50"/>
      <c r="X8" s="50"/>
      <c r="Y8" s="93"/>
      <c r="Z8" s="112" t="str">
        <f>IF(AC8&gt;0,SUM(T8:X8),"")</f>
        <v/>
      </c>
      <c r="AC8">
        <f t="shared" si="0"/>
        <v>0</v>
      </c>
    </row>
    <row r="9" spans="1:29" ht="42" x14ac:dyDescent="0.2">
      <c r="A9" s="164" t="s">
        <v>103</v>
      </c>
      <c r="B9" s="165" t="s">
        <v>104</v>
      </c>
      <c r="C9" s="166"/>
      <c r="D9" s="166"/>
      <c r="E9" s="166"/>
      <c r="F9" s="166"/>
      <c r="G9" s="166"/>
      <c r="H9" s="166"/>
      <c r="I9" s="166"/>
      <c r="J9" s="166"/>
      <c r="K9" s="166"/>
      <c r="L9" s="166"/>
      <c r="M9" s="166"/>
      <c r="N9" s="166"/>
      <c r="O9" s="166"/>
      <c r="P9" s="166"/>
      <c r="Q9" s="166"/>
      <c r="R9" s="13" t="s">
        <v>372</v>
      </c>
      <c r="S9" s="80"/>
      <c r="T9" s="81"/>
      <c r="U9" s="50"/>
      <c r="V9" s="50"/>
      <c r="W9" s="50"/>
      <c r="X9" s="50"/>
      <c r="Y9" s="93"/>
      <c r="Z9" s="119" t="str">
        <f>IF(AC9&gt;0,SUM(T9:X9),"")</f>
        <v/>
      </c>
      <c r="AC9">
        <f t="shared" si="0"/>
        <v>0</v>
      </c>
    </row>
    <row r="10" spans="1:29" ht="25.5" customHeight="1" x14ac:dyDescent="0.2">
      <c r="A10" s="164" t="s">
        <v>105</v>
      </c>
      <c r="B10" s="165" t="s">
        <v>106</v>
      </c>
      <c r="C10" s="166"/>
      <c r="D10" s="166"/>
      <c r="E10" s="166"/>
      <c r="F10" s="166"/>
      <c r="G10" s="166"/>
      <c r="H10" s="166"/>
      <c r="I10" s="166"/>
      <c r="J10" s="166"/>
      <c r="K10" s="166"/>
      <c r="L10" s="166"/>
      <c r="M10" s="166"/>
      <c r="N10" s="166"/>
      <c r="O10" s="166"/>
      <c r="P10" s="166"/>
      <c r="Q10" s="166"/>
      <c r="R10" s="480" t="s">
        <v>533</v>
      </c>
      <c r="S10" s="80"/>
      <c r="T10" s="83"/>
      <c r="U10" s="83"/>
      <c r="V10" s="83"/>
      <c r="W10" s="83"/>
      <c r="X10" s="83"/>
      <c r="Y10" s="84"/>
      <c r="Z10" s="119" t="str">
        <f>IF(AC10&gt;0,AVERAGE(Z11:Z16,Z22),"")</f>
        <v/>
      </c>
      <c r="AC10">
        <f>SUM(AC11:AC16,G22)</f>
        <v>0</v>
      </c>
    </row>
    <row r="11" spans="1:29" ht="28" x14ac:dyDescent="0.2">
      <c r="A11" s="167" t="s">
        <v>4</v>
      </c>
      <c r="B11" s="168" t="s">
        <v>107</v>
      </c>
      <c r="C11" s="166"/>
      <c r="D11" s="166"/>
      <c r="E11" s="166"/>
      <c r="F11" s="166"/>
      <c r="G11" s="166"/>
      <c r="H11" s="166"/>
      <c r="I11" s="166"/>
      <c r="J11" s="166"/>
      <c r="K11" s="166"/>
      <c r="L11" s="166"/>
      <c r="M11" s="166"/>
      <c r="N11" s="166"/>
      <c r="O11" s="166"/>
      <c r="P11" s="166"/>
      <c r="Q11" s="166"/>
      <c r="R11" s="483"/>
      <c r="S11" s="80"/>
      <c r="T11" s="81"/>
      <c r="U11" s="50"/>
      <c r="V11" s="50"/>
      <c r="W11" s="50"/>
      <c r="X11" s="50"/>
      <c r="Y11" s="93"/>
      <c r="Z11" s="112" t="str">
        <f>IF(AC11&gt;0,SUM(T11:X11),"")</f>
        <v/>
      </c>
      <c r="AC11">
        <f t="shared" ref="AC11:AC15" si="1">COUNT(T11:X11)</f>
        <v>0</v>
      </c>
    </row>
    <row r="12" spans="1:29" ht="28" x14ac:dyDescent="0.2">
      <c r="A12" s="167" t="s">
        <v>6</v>
      </c>
      <c r="B12" s="168" t="s">
        <v>531</v>
      </c>
      <c r="C12" s="166"/>
      <c r="D12" s="166"/>
      <c r="E12" s="166"/>
      <c r="F12" s="166"/>
      <c r="G12" s="166"/>
      <c r="H12" s="166"/>
      <c r="I12" s="166"/>
      <c r="J12" s="166"/>
      <c r="K12" s="166"/>
      <c r="L12" s="166"/>
      <c r="M12" s="166"/>
      <c r="N12" s="166"/>
      <c r="O12" s="166"/>
      <c r="P12" s="166"/>
      <c r="Q12" s="166"/>
      <c r="R12" s="483"/>
      <c r="S12" s="80"/>
      <c r="T12" s="81"/>
      <c r="U12" s="50"/>
      <c r="V12" s="50"/>
      <c r="W12" s="50"/>
      <c r="X12" s="50"/>
      <c r="Y12" s="93"/>
      <c r="Z12" s="112" t="str">
        <f>IF(AC12&gt;0,SUM(T12:X12),"")</f>
        <v/>
      </c>
      <c r="AC12">
        <f t="shared" si="1"/>
        <v>0</v>
      </c>
    </row>
    <row r="13" spans="1:29" ht="28" x14ac:dyDescent="0.2">
      <c r="A13" s="167" t="s">
        <v>8</v>
      </c>
      <c r="B13" s="168" t="s">
        <v>532</v>
      </c>
      <c r="C13" s="166"/>
      <c r="D13" s="166"/>
      <c r="E13" s="166"/>
      <c r="F13" s="166"/>
      <c r="G13" s="166"/>
      <c r="H13" s="166"/>
      <c r="I13" s="166"/>
      <c r="J13" s="166"/>
      <c r="K13" s="166"/>
      <c r="L13" s="166"/>
      <c r="M13" s="166"/>
      <c r="N13" s="166"/>
      <c r="O13" s="166"/>
      <c r="P13" s="166"/>
      <c r="Q13" s="166"/>
      <c r="R13" s="483"/>
      <c r="S13" s="80"/>
      <c r="T13" s="81"/>
      <c r="U13" s="50"/>
      <c r="V13" s="50"/>
      <c r="W13" s="50"/>
      <c r="X13" s="50"/>
      <c r="Y13" s="93"/>
      <c r="Z13" s="112" t="str">
        <f>IF(AC13&gt;0,SUM(T13:X13),"")</f>
        <v/>
      </c>
      <c r="AC13">
        <f t="shared" si="1"/>
        <v>0</v>
      </c>
    </row>
    <row r="14" spans="1:29" ht="28" x14ac:dyDescent="0.2">
      <c r="A14" s="167" t="s">
        <v>10</v>
      </c>
      <c r="B14" s="168" t="s">
        <v>108</v>
      </c>
      <c r="C14" s="166"/>
      <c r="D14" s="166"/>
      <c r="E14" s="166"/>
      <c r="F14" s="166"/>
      <c r="G14" s="166"/>
      <c r="H14" s="166"/>
      <c r="I14" s="166"/>
      <c r="J14" s="166"/>
      <c r="K14" s="166"/>
      <c r="L14" s="166"/>
      <c r="M14" s="166"/>
      <c r="N14" s="166"/>
      <c r="O14" s="166"/>
      <c r="P14" s="166"/>
      <c r="Q14" s="166"/>
      <c r="R14" s="483"/>
      <c r="S14" s="80"/>
      <c r="T14" s="81"/>
      <c r="U14" s="50"/>
      <c r="V14" s="50"/>
      <c r="W14" s="50"/>
      <c r="X14" s="50"/>
      <c r="Y14" s="93"/>
      <c r="Z14" s="112" t="str">
        <f>IF(AC14&gt;0,SUM(T14:X14),"")</f>
        <v/>
      </c>
      <c r="AC14">
        <f t="shared" si="1"/>
        <v>0</v>
      </c>
    </row>
    <row r="15" spans="1:29" ht="28" x14ac:dyDescent="0.2">
      <c r="A15" s="167" t="s">
        <v>12</v>
      </c>
      <c r="B15" s="172" t="s">
        <v>502</v>
      </c>
      <c r="C15" s="166"/>
      <c r="D15" s="166"/>
      <c r="E15" s="166"/>
      <c r="F15" s="166"/>
      <c r="G15" s="166"/>
      <c r="H15" s="166"/>
      <c r="I15" s="166"/>
      <c r="J15" s="166"/>
      <c r="K15" s="166"/>
      <c r="L15" s="166"/>
      <c r="M15" s="166"/>
      <c r="N15" s="166"/>
      <c r="O15" s="166"/>
      <c r="P15" s="166"/>
      <c r="Q15" s="166"/>
      <c r="R15" s="483"/>
      <c r="S15" s="80"/>
      <c r="T15" s="81"/>
      <c r="U15" s="50"/>
      <c r="V15" s="50"/>
      <c r="W15" s="50"/>
      <c r="X15" s="50"/>
      <c r="Y15" s="93"/>
      <c r="Z15" s="112" t="str">
        <f>IF(AC15&gt;0,SUM(T15:X15),"")</f>
        <v/>
      </c>
      <c r="AC15">
        <f t="shared" si="1"/>
        <v>0</v>
      </c>
    </row>
    <row r="16" spans="1:29" x14ac:dyDescent="0.2">
      <c r="A16" s="169" t="s">
        <v>14</v>
      </c>
      <c r="B16" s="170" t="s">
        <v>109</v>
      </c>
      <c r="C16" s="171"/>
      <c r="D16" s="171"/>
      <c r="E16" s="171"/>
      <c r="F16" s="171"/>
      <c r="G16" s="171"/>
      <c r="H16" s="171"/>
      <c r="I16" s="171"/>
      <c r="J16" s="171"/>
      <c r="K16" s="171"/>
      <c r="L16" s="171"/>
      <c r="M16" s="171"/>
      <c r="N16" s="171"/>
      <c r="O16" s="166"/>
      <c r="P16" s="171"/>
      <c r="Q16" s="171"/>
      <c r="R16" s="483"/>
      <c r="S16" s="80"/>
      <c r="T16" s="83"/>
      <c r="U16" s="83"/>
      <c r="V16" s="83"/>
      <c r="W16" s="83"/>
      <c r="X16" s="83"/>
      <c r="Y16" s="84"/>
      <c r="Z16" s="119" t="str">
        <f>IF(AC16&gt;0,AVERAGE(Z17:Z21),"")</f>
        <v/>
      </c>
      <c r="AC16">
        <f>SUM(AC17:AC21)</f>
        <v>0</v>
      </c>
    </row>
    <row r="17" spans="1:29" x14ac:dyDescent="0.2">
      <c r="A17" s="173" t="s">
        <v>20</v>
      </c>
      <c r="B17" s="170" t="s">
        <v>110</v>
      </c>
      <c r="C17" s="171"/>
      <c r="D17" s="171"/>
      <c r="E17" s="171"/>
      <c r="F17" s="171"/>
      <c r="G17" s="171"/>
      <c r="H17" s="171"/>
      <c r="I17" s="171"/>
      <c r="J17" s="171"/>
      <c r="K17" s="171"/>
      <c r="L17" s="171"/>
      <c r="M17" s="171"/>
      <c r="N17" s="171"/>
      <c r="O17" s="166"/>
      <c r="P17" s="171"/>
      <c r="Q17" s="171"/>
      <c r="R17" s="483"/>
      <c r="S17" s="80"/>
      <c r="T17" s="81"/>
      <c r="U17" s="50"/>
      <c r="V17" s="50"/>
      <c r="W17" s="50"/>
      <c r="X17" s="50"/>
      <c r="Y17" s="93"/>
      <c r="Z17" s="112" t="str">
        <f>IF(AC17&gt;0,SUM(T17:X17),"")</f>
        <v/>
      </c>
      <c r="AC17">
        <f t="shared" ref="AC17:AC21" si="2">COUNT(T17:X17)</f>
        <v>0</v>
      </c>
    </row>
    <row r="18" spans="1:29" ht="26" x14ac:dyDescent="0.2">
      <c r="A18" s="173" t="s">
        <v>111</v>
      </c>
      <c r="B18" s="170" t="s">
        <v>112</v>
      </c>
      <c r="C18" s="171"/>
      <c r="D18" s="171"/>
      <c r="E18" s="171"/>
      <c r="F18" s="171"/>
      <c r="G18" s="171"/>
      <c r="H18" s="171"/>
      <c r="I18" s="171"/>
      <c r="J18" s="171"/>
      <c r="K18" s="171"/>
      <c r="L18" s="171"/>
      <c r="M18" s="171"/>
      <c r="N18" s="171"/>
      <c r="O18" s="166"/>
      <c r="P18" s="171"/>
      <c r="Q18" s="171"/>
      <c r="R18" s="483"/>
      <c r="S18" s="80"/>
      <c r="T18" s="81"/>
      <c r="U18" s="50"/>
      <c r="V18" s="50"/>
      <c r="W18" s="50"/>
      <c r="X18" s="50"/>
      <c r="Y18" s="93"/>
      <c r="Z18" s="112" t="str">
        <f>IF(AC18&gt;0,SUM(T18:X18),"")</f>
        <v/>
      </c>
      <c r="AC18">
        <f t="shared" si="2"/>
        <v>0</v>
      </c>
    </row>
    <row r="19" spans="1:29" x14ac:dyDescent="0.2">
      <c r="A19" s="173" t="s">
        <v>95</v>
      </c>
      <c r="B19" s="170" t="s">
        <v>113</v>
      </c>
      <c r="C19" s="171"/>
      <c r="D19" s="171"/>
      <c r="E19" s="171"/>
      <c r="F19" s="171"/>
      <c r="G19" s="171"/>
      <c r="H19" s="171"/>
      <c r="I19" s="171"/>
      <c r="J19" s="171"/>
      <c r="K19" s="171"/>
      <c r="L19" s="171"/>
      <c r="M19" s="171"/>
      <c r="N19" s="171"/>
      <c r="O19" s="166"/>
      <c r="P19" s="171"/>
      <c r="Q19" s="171"/>
      <c r="R19" s="483"/>
      <c r="S19" s="80"/>
      <c r="T19" s="81"/>
      <c r="U19" s="50"/>
      <c r="V19" s="50"/>
      <c r="W19" s="50"/>
      <c r="X19" s="50"/>
      <c r="Y19" s="93"/>
      <c r="Z19" s="112" t="str">
        <f>IF(AC19&gt;0,SUM(T19:X19),"")</f>
        <v/>
      </c>
      <c r="AC19">
        <f t="shared" si="2"/>
        <v>0</v>
      </c>
    </row>
    <row r="20" spans="1:29" x14ac:dyDescent="0.2">
      <c r="A20" s="173" t="s">
        <v>88</v>
      </c>
      <c r="B20" s="170" t="s">
        <v>114</v>
      </c>
      <c r="C20" s="171"/>
      <c r="D20" s="171"/>
      <c r="E20" s="171"/>
      <c r="F20" s="171"/>
      <c r="G20" s="171"/>
      <c r="H20" s="171"/>
      <c r="I20" s="171"/>
      <c r="J20" s="171"/>
      <c r="K20" s="171"/>
      <c r="L20" s="171"/>
      <c r="M20" s="171"/>
      <c r="N20" s="171"/>
      <c r="O20" s="166"/>
      <c r="P20" s="171"/>
      <c r="Q20" s="171"/>
      <c r="R20" s="483"/>
      <c r="S20" s="80"/>
      <c r="T20" s="81"/>
      <c r="U20" s="50"/>
      <c r="V20" s="50"/>
      <c r="W20" s="50"/>
      <c r="X20" s="50"/>
      <c r="Y20" s="93"/>
      <c r="Z20" s="112" t="str">
        <f>IF(AC20&gt;0,SUM(T20:X20),"")</f>
        <v/>
      </c>
      <c r="AC20">
        <f t="shared" si="2"/>
        <v>0</v>
      </c>
    </row>
    <row r="21" spans="1:29" ht="26" x14ac:dyDescent="0.2">
      <c r="A21" s="173" t="s">
        <v>89</v>
      </c>
      <c r="B21" s="170" t="s">
        <v>115</v>
      </c>
      <c r="C21" s="171"/>
      <c r="D21" s="171"/>
      <c r="E21" s="171"/>
      <c r="F21" s="171"/>
      <c r="G21" s="171"/>
      <c r="H21" s="171"/>
      <c r="I21" s="171"/>
      <c r="J21" s="171"/>
      <c r="K21" s="171"/>
      <c r="L21" s="171"/>
      <c r="M21" s="171"/>
      <c r="N21" s="171"/>
      <c r="O21" s="166"/>
      <c r="P21" s="171"/>
      <c r="Q21" s="171"/>
      <c r="R21" s="483"/>
      <c r="S21" s="88"/>
      <c r="T21" s="81"/>
      <c r="U21" s="50"/>
      <c r="V21" s="50"/>
      <c r="W21" s="50"/>
      <c r="X21" s="50"/>
      <c r="Y21" s="93"/>
      <c r="Z21" s="112" t="str">
        <f>IF(AC21&gt;0,SUM(T21:X21),"")</f>
        <v/>
      </c>
      <c r="AC21">
        <f t="shared" si="2"/>
        <v>0</v>
      </c>
    </row>
    <row r="22" spans="1:29" ht="30" customHeight="1" x14ac:dyDescent="0.2">
      <c r="A22" s="169" t="s">
        <v>16</v>
      </c>
      <c r="B22" s="170" t="s">
        <v>116</v>
      </c>
      <c r="C22" s="171"/>
      <c r="D22" s="171"/>
      <c r="E22" s="171"/>
      <c r="F22" s="171"/>
      <c r="G22" s="171"/>
      <c r="H22" s="171"/>
      <c r="I22" s="171"/>
      <c r="J22" s="171"/>
      <c r="K22" s="171"/>
      <c r="L22" s="171"/>
      <c r="M22" s="171"/>
      <c r="N22" s="171"/>
      <c r="O22" s="166"/>
      <c r="P22" s="171"/>
      <c r="Q22" s="171"/>
      <c r="R22" s="483"/>
      <c r="S22" s="480" t="s">
        <v>548</v>
      </c>
      <c r="T22" s="83"/>
      <c r="U22" s="83"/>
      <c r="V22" s="83"/>
      <c r="W22" s="83"/>
      <c r="X22" s="83"/>
      <c r="Y22" s="84"/>
      <c r="Z22" s="119" t="str">
        <f>IF(AC22&gt;0,AVERAGE(Z23:Z28),"")</f>
        <v/>
      </c>
      <c r="AC22">
        <f>SUM(AC23:AC28)</f>
        <v>0</v>
      </c>
    </row>
    <row r="23" spans="1:29" x14ac:dyDescent="0.2">
      <c r="A23" s="173" t="s">
        <v>20</v>
      </c>
      <c r="B23" s="170" t="s">
        <v>117</v>
      </c>
      <c r="C23" s="171"/>
      <c r="D23" s="171"/>
      <c r="E23" s="171"/>
      <c r="F23" s="171"/>
      <c r="G23" s="171"/>
      <c r="H23" s="171"/>
      <c r="I23" s="171"/>
      <c r="J23" s="171"/>
      <c r="K23" s="171"/>
      <c r="L23" s="171"/>
      <c r="M23" s="171"/>
      <c r="N23" s="171"/>
      <c r="O23" s="166"/>
      <c r="P23" s="171"/>
      <c r="Q23" s="171"/>
      <c r="R23" s="483"/>
      <c r="S23" s="485"/>
      <c r="T23" s="81"/>
      <c r="U23" s="50"/>
      <c r="V23" s="50"/>
      <c r="W23" s="50"/>
      <c r="X23" s="50"/>
      <c r="Y23" s="93"/>
      <c r="Z23" s="112" t="str">
        <f t="shared" ref="Z23:Z28" si="3">IF(AC23&gt;0,SUM(T23:X23),"")</f>
        <v/>
      </c>
      <c r="AC23">
        <f t="shared" ref="AC23:AC28" si="4">COUNT(T23:X23)</f>
        <v>0</v>
      </c>
    </row>
    <row r="24" spans="1:29" x14ac:dyDescent="0.2">
      <c r="A24" s="173" t="s">
        <v>111</v>
      </c>
      <c r="B24" s="170" t="s">
        <v>118</v>
      </c>
      <c r="C24" s="171"/>
      <c r="D24" s="171"/>
      <c r="E24" s="171"/>
      <c r="F24" s="171"/>
      <c r="G24" s="171"/>
      <c r="H24" s="171"/>
      <c r="I24" s="171"/>
      <c r="J24" s="171"/>
      <c r="K24" s="171"/>
      <c r="L24" s="171"/>
      <c r="M24" s="171"/>
      <c r="N24" s="171"/>
      <c r="O24" s="166"/>
      <c r="P24" s="171"/>
      <c r="Q24" s="171"/>
      <c r="R24" s="483"/>
      <c r="S24" s="485"/>
      <c r="T24" s="81"/>
      <c r="U24" s="50"/>
      <c r="V24" s="50"/>
      <c r="W24" s="50"/>
      <c r="X24" s="50"/>
      <c r="Y24" s="93"/>
      <c r="Z24" s="112" t="str">
        <f t="shared" si="3"/>
        <v/>
      </c>
      <c r="AC24">
        <f t="shared" si="4"/>
        <v>0</v>
      </c>
    </row>
    <row r="25" spans="1:29" x14ac:dyDescent="0.2">
      <c r="A25" s="173" t="s">
        <v>95</v>
      </c>
      <c r="B25" s="170" t="s">
        <v>119</v>
      </c>
      <c r="C25" s="171"/>
      <c r="D25" s="171"/>
      <c r="E25" s="171"/>
      <c r="F25" s="171"/>
      <c r="G25" s="171"/>
      <c r="H25" s="171"/>
      <c r="I25" s="171"/>
      <c r="J25" s="171"/>
      <c r="K25" s="171"/>
      <c r="L25" s="171"/>
      <c r="M25" s="171"/>
      <c r="N25" s="171"/>
      <c r="O25" s="166"/>
      <c r="P25" s="171"/>
      <c r="Q25" s="171"/>
      <c r="R25" s="483"/>
      <c r="S25" s="485"/>
      <c r="T25" s="81"/>
      <c r="U25" s="50"/>
      <c r="V25" s="50"/>
      <c r="W25" s="50"/>
      <c r="X25" s="50"/>
      <c r="Y25" s="93"/>
      <c r="Z25" s="112" t="str">
        <f t="shared" si="3"/>
        <v/>
      </c>
      <c r="AC25">
        <f t="shared" si="4"/>
        <v>0</v>
      </c>
    </row>
    <row r="26" spans="1:29" x14ac:dyDescent="0.2">
      <c r="A26" s="173" t="s">
        <v>88</v>
      </c>
      <c r="B26" s="170" t="s">
        <v>120</v>
      </c>
      <c r="C26" s="171"/>
      <c r="D26" s="171"/>
      <c r="E26" s="171"/>
      <c r="F26" s="171"/>
      <c r="G26" s="171"/>
      <c r="H26" s="171"/>
      <c r="I26" s="171"/>
      <c r="J26" s="171"/>
      <c r="K26" s="171"/>
      <c r="L26" s="171"/>
      <c r="M26" s="171"/>
      <c r="N26" s="171"/>
      <c r="O26" s="166"/>
      <c r="P26" s="171"/>
      <c r="Q26" s="171"/>
      <c r="R26" s="483"/>
      <c r="S26" s="485"/>
      <c r="T26" s="81"/>
      <c r="U26" s="50"/>
      <c r="V26" s="50"/>
      <c r="W26" s="50"/>
      <c r="X26" s="50"/>
      <c r="Y26" s="93"/>
      <c r="Z26" s="112" t="str">
        <f t="shared" si="3"/>
        <v/>
      </c>
      <c r="AC26">
        <f t="shared" si="4"/>
        <v>0</v>
      </c>
    </row>
    <row r="27" spans="1:29" x14ac:dyDescent="0.2">
      <c r="A27" s="173" t="s">
        <v>89</v>
      </c>
      <c r="B27" s="170" t="s">
        <v>121</v>
      </c>
      <c r="C27" s="171"/>
      <c r="D27" s="171"/>
      <c r="E27" s="171"/>
      <c r="F27" s="171"/>
      <c r="G27" s="171"/>
      <c r="H27" s="171"/>
      <c r="I27" s="171"/>
      <c r="J27" s="171"/>
      <c r="K27" s="171"/>
      <c r="L27" s="171"/>
      <c r="M27" s="171"/>
      <c r="N27" s="171"/>
      <c r="O27" s="166"/>
      <c r="P27" s="171"/>
      <c r="Q27" s="171"/>
      <c r="R27" s="483"/>
      <c r="S27" s="485"/>
      <c r="T27" s="81"/>
      <c r="U27" s="50"/>
      <c r="V27" s="50"/>
      <c r="W27" s="50"/>
      <c r="X27" s="50"/>
      <c r="Y27" s="93"/>
      <c r="Z27" s="112" t="str">
        <f t="shared" si="3"/>
        <v/>
      </c>
      <c r="AC27">
        <f t="shared" si="4"/>
        <v>0</v>
      </c>
    </row>
    <row r="28" spans="1:29" x14ac:dyDescent="0.2">
      <c r="A28" s="173" t="s">
        <v>90</v>
      </c>
      <c r="B28" s="170" t="s">
        <v>122</v>
      </c>
      <c r="C28" s="171"/>
      <c r="D28" s="171"/>
      <c r="E28" s="171"/>
      <c r="F28" s="171"/>
      <c r="G28" s="171"/>
      <c r="H28" s="171"/>
      <c r="I28" s="171"/>
      <c r="J28" s="171"/>
      <c r="K28" s="171"/>
      <c r="L28" s="171"/>
      <c r="M28" s="171"/>
      <c r="N28" s="171"/>
      <c r="O28" s="166"/>
      <c r="P28" s="171"/>
      <c r="Q28" s="171"/>
      <c r="R28" s="481"/>
      <c r="S28" s="486"/>
      <c r="T28" s="81"/>
      <c r="U28" s="50"/>
      <c r="V28" s="50"/>
      <c r="W28" s="50"/>
      <c r="X28" s="50"/>
      <c r="Y28" s="93"/>
      <c r="Z28" s="112" t="str">
        <f t="shared" si="3"/>
        <v/>
      </c>
      <c r="AC28">
        <f t="shared" si="4"/>
        <v>0</v>
      </c>
    </row>
    <row r="29" spans="1:29" ht="28" x14ac:dyDescent="0.2">
      <c r="A29" s="164" t="s">
        <v>123</v>
      </c>
      <c r="B29" s="165" t="s">
        <v>124</v>
      </c>
      <c r="C29" s="166"/>
      <c r="D29" s="166"/>
      <c r="E29" s="166"/>
      <c r="F29" s="166"/>
      <c r="G29" s="166"/>
      <c r="H29" s="166"/>
      <c r="I29" s="166"/>
      <c r="J29" s="166"/>
      <c r="K29" s="166"/>
      <c r="L29" s="166"/>
      <c r="M29" s="166"/>
      <c r="N29" s="166"/>
      <c r="O29" s="166"/>
      <c r="P29" s="166"/>
      <c r="Q29" s="166"/>
      <c r="R29" s="484" t="s">
        <v>503</v>
      </c>
      <c r="S29" s="77"/>
      <c r="T29" s="83"/>
      <c r="U29" s="83"/>
      <c r="V29" s="83"/>
      <c r="W29" s="83"/>
      <c r="X29" s="83"/>
      <c r="Y29" s="84"/>
      <c r="Z29" s="119" t="str">
        <f>IF(AC29&gt;0,AVERAGE(Z30:Z32),"")</f>
        <v/>
      </c>
      <c r="AC29">
        <f>SUM(AC30:AC32)</f>
        <v>0</v>
      </c>
    </row>
    <row r="30" spans="1:29" ht="28" x14ac:dyDescent="0.2">
      <c r="A30" s="167" t="s">
        <v>4</v>
      </c>
      <c r="B30" s="168" t="s">
        <v>125</v>
      </c>
      <c r="C30" s="166"/>
      <c r="D30" s="166"/>
      <c r="E30" s="166"/>
      <c r="F30" s="166"/>
      <c r="G30" s="166"/>
      <c r="H30" s="166"/>
      <c r="I30" s="166"/>
      <c r="J30" s="166"/>
      <c r="K30" s="166"/>
      <c r="L30" s="166"/>
      <c r="M30" s="166"/>
      <c r="N30" s="166"/>
      <c r="O30" s="166"/>
      <c r="P30" s="166"/>
      <c r="Q30" s="166"/>
      <c r="R30" s="484"/>
      <c r="S30" s="80"/>
      <c r="T30" s="81"/>
      <c r="U30" s="50"/>
      <c r="V30" s="50"/>
      <c r="W30" s="50"/>
      <c r="X30" s="50"/>
      <c r="Y30" s="93"/>
      <c r="Z30" s="112" t="str">
        <f>IF(AC30&gt;0,SUM(T30:X30),"")</f>
        <v/>
      </c>
      <c r="AC30">
        <f t="shared" ref="AC30:AC32" si="5">COUNT(T30:X30)</f>
        <v>0</v>
      </c>
    </row>
    <row r="31" spans="1:29" ht="42" x14ac:dyDescent="0.2">
      <c r="A31" s="167" t="s">
        <v>6</v>
      </c>
      <c r="B31" s="172" t="s">
        <v>530</v>
      </c>
      <c r="C31" s="166"/>
      <c r="D31" s="166"/>
      <c r="E31" s="166"/>
      <c r="F31" s="166"/>
      <c r="G31" s="166"/>
      <c r="H31" s="166"/>
      <c r="I31" s="166"/>
      <c r="J31" s="166"/>
      <c r="K31" s="166"/>
      <c r="L31" s="166"/>
      <c r="M31" s="166"/>
      <c r="N31" s="166"/>
      <c r="O31" s="166"/>
      <c r="P31" s="166"/>
      <c r="Q31" s="166"/>
      <c r="R31" s="484"/>
      <c r="S31" s="80"/>
      <c r="T31" s="81"/>
      <c r="U31" s="50"/>
      <c r="V31" s="50"/>
      <c r="W31" s="50"/>
      <c r="X31" s="50"/>
      <c r="Y31" s="93"/>
      <c r="Z31" s="112" t="str">
        <f>IF(AC31&gt;0,SUM(T31:X31),"")</f>
        <v/>
      </c>
      <c r="AC31">
        <f t="shared" si="5"/>
        <v>0</v>
      </c>
    </row>
    <row r="32" spans="1:29" ht="28" x14ac:dyDescent="0.2">
      <c r="A32" s="174" t="s">
        <v>8</v>
      </c>
      <c r="B32" s="172" t="s">
        <v>126</v>
      </c>
      <c r="C32" s="166"/>
      <c r="D32" s="166"/>
      <c r="E32" s="166"/>
      <c r="F32" s="166"/>
      <c r="G32" s="166"/>
      <c r="H32" s="166"/>
      <c r="I32" s="166"/>
      <c r="J32" s="166"/>
      <c r="K32" s="166"/>
      <c r="L32" s="166"/>
      <c r="M32" s="166"/>
      <c r="N32" s="166"/>
      <c r="O32" s="166"/>
      <c r="P32" s="166"/>
      <c r="Q32" s="166"/>
      <c r="R32" s="175" t="s">
        <v>376</v>
      </c>
      <c r="S32" s="88"/>
      <c r="T32" s="81"/>
      <c r="U32" s="50"/>
      <c r="V32" s="50"/>
      <c r="W32" s="50"/>
      <c r="X32" s="50"/>
      <c r="Y32" s="93"/>
      <c r="Z32" s="112" t="str">
        <f>IF(AC32&gt;0,SUM(T32:X32),"")</f>
        <v/>
      </c>
      <c r="AC32">
        <f t="shared" si="5"/>
        <v>0</v>
      </c>
    </row>
    <row r="33" spans="1:29" ht="33" customHeight="1" x14ac:dyDescent="0.2">
      <c r="A33" s="164" t="s">
        <v>127</v>
      </c>
      <c r="B33" s="165" t="s">
        <v>128</v>
      </c>
      <c r="C33" s="166"/>
      <c r="D33" s="166"/>
      <c r="E33" s="166"/>
      <c r="F33" s="166"/>
      <c r="G33" s="166"/>
      <c r="H33" s="166"/>
      <c r="I33" s="166"/>
      <c r="J33" s="166"/>
      <c r="K33" s="166"/>
      <c r="L33" s="166"/>
      <c r="M33" s="166"/>
      <c r="N33" s="166"/>
      <c r="O33" s="166"/>
      <c r="P33" s="166"/>
      <c r="Q33" s="166"/>
      <c r="R33" s="480" t="s">
        <v>549</v>
      </c>
      <c r="S33" s="476" t="s">
        <v>548</v>
      </c>
      <c r="T33" s="83"/>
      <c r="U33" s="83"/>
      <c r="V33" s="83"/>
      <c r="W33" s="83"/>
      <c r="X33" s="83"/>
      <c r="Y33" s="84"/>
      <c r="Z33" s="119" t="str">
        <f>IF(AC33&gt;0,AVERAGE(Z34:Z48),"")</f>
        <v/>
      </c>
      <c r="AC33">
        <f>SUM(AC34:AC48)</f>
        <v>0</v>
      </c>
    </row>
    <row r="34" spans="1:29" ht="30" customHeight="1" x14ac:dyDescent="0.2">
      <c r="A34" s="167" t="s">
        <v>4</v>
      </c>
      <c r="B34" s="172" t="s">
        <v>129</v>
      </c>
      <c r="C34" s="166"/>
      <c r="D34" s="166"/>
      <c r="E34" s="166"/>
      <c r="F34" s="166"/>
      <c r="G34" s="166"/>
      <c r="H34" s="166"/>
      <c r="I34" s="166"/>
      <c r="J34" s="166"/>
      <c r="K34" s="166"/>
      <c r="L34" s="166"/>
      <c r="M34" s="166"/>
      <c r="N34" s="166"/>
      <c r="O34" s="166"/>
      <c r="P34" s="166"/>
      <c r="Q34" s="166"/>
      <c r="R34" s="483"/>
      <c r="S34" s="476"/>
      <c r="T34" s="81"/>
      <c r="U34" s="50"/>
      <c r="V34" s="50"/>
      <c r="W34" s="50"/>
      <c r="X34" s="50"/>
      <c r="Y34" s="93"/>
      <c r="Z34" s="112" t="str">
        <f t="shared" ref="Z34:Z47" si="6">IF(AC34&gt;0,SUM(T34:X34),"")</f>
        <v/>
      </c>
      <c r="AC34">
        <f t="shared" ref="AC34:AC47" si="7">COUNT(T34:X34)</f>
        <v>0</v>
      </c>
    </row>
    <row r="35" spans="1:29" ht="42" x14ac:dyDescent="0.2">
      <c r="A35" s="167" t="s">
        <v>6</v>
      </c>
      <c r="B35" s="172" t="s">
        <v>130</v>
      </c>
      <c r="C35" s="166"/>
      <c r="D35" s="166"/>
      <c r="E35" s="166"/>
      <c r="F35" s="166"/>
      <c r="G35" s="166"/>
      <c r="H35" s="166"/>
      <c r="I35" s="166"/>
      <c r="J35" s="166"/>
      <c r="K35" s="166"/>
      <c r="L35" s="166"/>
      <c r="M35" s="166"/>
      <c r="N35" s="166"/>
      <c r="O35" s="166"/>
      <c r="P35" s="166"/>
      <c r="Q35" s="171"/>
      <c r="R35" s="483"/>
      <c r="S35" s="144" t="s">
        <v>542</v>
      </c>
      <c r="T35" s="81"/>
      <c r="U35" s="50"/>
      <c r="V35" s="50"/>
      <c r="W35" s="50"/>
      <c r="X35" s="50"/>
      <c r="Y35" s="93"/>
      <c r="Z35" s="112" t="str">
        <f t="shared" si="6"/>
        <v/>
      </c>
      <c r="AC35">
        <f t="shared" si="7"/>
        <v>0</v>
      </c>
    </row>
    <row r="36" spans="1:29" ht="30" customHeight="1" x14ac:dyDescent="0.2">
      <c r="A36" s="174" t="s">
        <v>8</v>
      </c>
      <c r="B36" s="172" t="s">
        <v>417</v>
      </c>
      <c r="C36" s="166"/>
      <c r="D36" s="166"/>
      <c r="E36" s="166"/>
      <c r="F36" s="166"/>
      <c r="G36" s="166"/>
      <c r="H36" s="166"/>
      <c r="I36" s="166"/>
      <c r="J36" s="166"/>
      <c r="K36" s="166"/>
      <c r="L36" s="166"/>
      <c r="M36" s="166"/>
      <c r="N36" s="166"/>
      <c r="O36" s="166"/>
      <c r="P36" s="166"/>
      <c r="Q36" s="166"/>
      <c r="R36" s="483"/>
      <c r="S36" s="476" t="s">
        <v>548</v>
      </c>
      <c r="T36" s="81"/>
      <c r="U36" s="50"/>
      <c r="V36" s="50"/>
      <c r="W36" s="50"/>
      <c r="X36" s="50"/>
      <c r="Y36" s="93"/>
      <c r="Z36" s="112" t="str">
        <f t="shared" si="6"/>
        <v/>
      </c>
      <c r="AC36">
        <f t="shared" si="7"/>
        <v>0</v>
      </c>
    </row>
    <row r="37" spans="1:29" x14ac:dyDescent="0.2">
      <c r="A37" s="174" t="s">
        <v>10</v>
      </c>
      <c r="B37" s="172" t="s">
        <v>131</v>
      </c>
      <c r="C37" s="166"/>
      <c r="D37" s="166"/>
      <c r="E37" s="166"/>
      <c r="F37" s="166"/>
      <c r="G37" s="166"/>
      <c r="H37" s="166"/>
      <c r="I37" s="166"/>
      <c r="J37" s="166"/>
      <c r="K37" s="166"/>
      <c r="L37" s="166"/>
      <c r="M37" s="166"/>
      <c r="N37" s="166"/>
      <c r="O37" s="166"/>
      <c r="P37" s="166"/>
      <c r="Q37" s="166"/>
      <c r="R37" s="483"/>
      <c r="S37" s="476"/>
      <c r="T37" s="81"/>
      <c r="U37" s="50"/>
      <c r="V37" s="50"/>
      <c r="W37" s="50"/>
      <c r="X37" s="50"/>
      <c r="Y37" s="93"/>
      <c r="Z37" s="112" t="str">
        <f t="shared" si="6"/>
        <v/>
      </c>
      <c r="AC37">
        <f t="shared" si="7"/>
        <v>0</v>
      </c>
    </row>
    <row r="38" spans="1:29" ht="28" x14ac:dyDescent="0.2">
      <c r="A38" s="174" t="s">
        <v>12</v>
      </c>
      <c r="B38" s="172" t="s">
        <v>132</v>
      </c>
      <c r="C38" s="166"/>
      <c r="D38" s="166"/>
      <c r="E38" s="166"/>
      <c r="F38" s="166"/>
      <c r="G38" s="166"/>
      <c r="H38" s="166"/>
      <c r="I38" s="166"/>
      <c r="J38" s="166"/>
      <c r="K38" s="166"/>
      <c r="L38" s="166"/>
      <c r="M38" s="166"/>
      <c r="N38" s="166"/>
      <c r="O38" s="166"/>
      <c r="P38" s="166"/>
      <c r="Q38" s="166"/>
      <c r="R38" s="481"/>
      <c r="S38" s="476"/>
      <c r="T38" s="81"/>
      <c r="U38" s="50"/>
      <c r="V38" s="50"/>
      <c r="W38" s="50"/>
      <c r="X38" s="50"/>
      <c r="Y38" s="93"/>
      <c r="Z38" s="112" t="str">
        <f t="shared" si="6"/>
        <v/>
      </c>
      <c r="AC38">
        <f t="shared" si="7"/>
        <v>0</v>
      </c>
    </row>
    <row r="39" spans="1:29" ht="39" x14ac:dyDescent="0.2">
      <c r="A39" s="169" t="s">
        <v>14</v>
      </c>
      <c r="B39" s="170" t="s">
        <v>133</v>
      </c>
      <c r="C39" s="171"/>
      <c r="D39" s="171"/>
      <c r="E39" s="171"/>
      <c r="F39" s="171"/>
      <c r="G39" s="171"/>
      <c r="H39" s="171"/>
      <c r="I39" s="171"/>
      <c r="J39" s="171"/>
      <c r="K39" s="171"/>
      <c r="L39" s="166"/>
      <c r="M39" s="176" t="s">
        <v>370</v>
      </c>
      <c r="N39" s="176" t="s">
        <v>370</v>
      </c>
      <c r="O39" s="171"/>
      <c r="P39" s="171"/>
      <c r="Q39" s="171"/>
      <c r="R39" s="476" t="s">
        <v>550</v>
      </c>
      <c r="S39" s="1" t="s">
        <v>547</v>
      </c>
      <c r="T39" s="81"/>
      <c r="U39" s="50"/>
      <c r="V39" s="50"/>
      <c r="W39" s="50"/>
      <c r="X39" s="50"/>
      <c r="Y39" s="93"/>
      <c r="Z39" s="112" t="str">
        <f t="shared" si="6"/>
        <v/>
      </c>
      <c r="AC39">
        <f t="shared" si="7"/>
        <v>0</v>
      </c>
    </row>
    <row r="40" spans="1:29" ht="42" x14ac:dyDescent="0.2">
      <c r="A40" s="174" t="s">
        <v>16</v>
      </c>
      <c r="B40" s="172" t="s">
        <v>134</v>
      </c>
      <c r="C40" s="166"/>
      <c r="D40" s="166"/>
      <c r="E40" s="166"/>
      <c r="F40" s="166"/>
      <c r="G40" s="166"/>
      <c r="H40" s="166"/>
      <c r="I40" s="166"/>
      <c r="J40" s="166"/>
      <c r="K40" s="166"/>
      <c r="L40" s="166"/>
      <c r="M40" s="166"/>
      <c r="N40" s="166"/>
      <c r="O40" s="166"/>
      <c r="P40" s="166"/>
      <c r="Q40" s="166"/>
      <c r="R40" s="476"/>
      <c r="S40" s="1" t="s">
        <v>548</v>
      </c>
      <c r="T40" s="81"/>
      <c r="U40" s="50"/>
      <c r="V40" s="50"/>
      <c r="W40" s="50"/>
      <c r="X40" s="50"/>
      <c r="Y40" s="93"/>
      <c r="Z40" s="112" t="str">
        <f t="shared" si="6"/>
        <v/>
      </c>
      <c r="AC40">
        <f t="shared" si="7"/>
        <v>0</v>
      </c>
    </row>
    <row r="41" spans="1:29" ht="37" x14ac:dyDescent="0.2">
      <c r="A41" s="169" t="s">
        <v>18</v>
      </c>
      <c r="B41" s="170" t="s">
        <v>135</v>
      </c>
      <c r="C41" s="171"/>
      <c r="D41" s="176"/>
      <c r="E41" s="171"/>
      <c r="F41" s="171"/>
      <c r="G41" s="171"/>
      <c r="H41" s="171"/>
      <c r="I41" s="171"/>
      <c r="J41" s="171"/>
      <c r="K41" s="171"/>
      <c r="L41" s="166"/>
      <c r="M41" s="176" t="s">
        <v>370</v>
      </c>
      <c r="N41" s="176" t="s">
        <v>370</v>
      </c>
      <c r="O41" s="171"/>
      <c r="P41" s="171"/>
      <c r="Q41" s="171"/>
      <c r="R41" s="476"/>
      <c r="S41" s="476" t="s">
        <v>551</v>
      </c>
      <c r="T41" s="81"/>
      <c r="U41" s="50"/>
      <c r="V41" s="50"/>
      <c r="W41" s="50"/>
      <c r="X41" s="50"/>
      <c r="Y41" s="93"/>
      <c r="Z41" s="112" t="str">
        <f t="shared" si="6"/>
        <v/>
      </c>
      <c r="AC41">
        <f t="shared" si="7"/>
        <v>0</v>
      </c>
    </row>
    <row r="42" spans="1:29" ht="37" x14ac:dyDescent="0.2">
      <c r="A42" s="169" t="s">
        <v>20</v>
      </c>
      <c r="B42" s="170" t="s">
        <v>136</v>
      </c>
      <c r="C42" s="171"/>
      <c r="D42" s="176"/>
      <c r="E42" s="171"/>
      <c r="F42" s="171"/>
      <c r="G42" s="171"/>
      <c r="H42" s="171"/>
      <c r="I42" s="171"/>
      <c r="J42" s="171"/>
      <c r="K42" s="171"/>
      <c r="L42" s="166"/>
      <c r="M42" s="176" t="s">
        <v>370</v>
      </c>
      <c r="N42" s="176" t="s">
        <v>370</v>
      </c>
      <c r="O42" s="171"/>
      <c r="P42" s="171"/>
      <c r="Q42" s="171"/>
      <c r="R42" s="476"/>
      <c r="S42" s="476"/>
      <c r="T42" s="81"/>
      <c r="U42" s="50"/>
      <c r="V42" s="50"/>
      <c r="W42" s="50"/>
      <c r="X42" s="50"/>
      <c r="Y42" s="93"/>
      <c r="Z42" s="112" t="str">
        <f t="shared" si="6"/>
        <v/>
      </c>
      <c r="AC42">
        <f t="shared" si="7"/>
        <v>0</v>
      </c>
    </row>
    <row r="43" spans="1:29" ht="56" x14ac:dyDescent="0.2">
      <c r="A43" s="174" t="s">
        <v>49</v>
      </c>
      <c r="B43" s="172" t="s">
        <v>418</v>
      </c>
      <c r="C43" s="166"/>
      <c r="D43" s="166"/>
      <c r="E43" s="166"/>
      <c r="F43" s="166"/>
      <c r="G43" s="166"/>
      <c r="H43" s="166"/>
      <c r="I43" s="166"/>
      <c r="J43" s="166"/>
      <c r="K43" s="166"/>
      <c r="L43" s="166"/>
      <c r="M43" s="166"/>
      <c r="N43" s="166"/>
      <c r="O43" s="166"/>
      <c r="P43" s="166"/>
      <c r="Q43" s="166"/>
      <c r="R43" s="480" t="s">
        <v>549</v>
      </c>
      <c r="S43" s="77"/>
      <c r="T43" s="81"/>
      <c r="U43" s="50"/>
      <c r="V43" s="50"/>
      <c r="W43" s="50"/>
      <c r="X43" s="50"/>
      <c r="Y43" s="93"/>
      <c r="Z43" s="112" t="str">
        <f t="shared" si="6"/>
        <v/>
      </c>
      <c r="AC43">
        <f t="shared" si="7"/>
        <v>0</v>
      </c>
    </row>
    <row r="44" spans="1:29" ht="56" x14ac:dyDescent="0.2">
      <c r="A44" s="174" t="s">
        <v>50</v>
      </c>
      <c r="B44" s="172" t="s">
        <v>137</v>
      </c>
      <c r="C44" s="166"/>
      <c r="D44" s="166"/>
      <c r="E44" s="166"/>
      <c r="F44" s="166"/>
      <c r="G44" s="166"/>
      <c r="H44" s="166"/>
      <c r="I44" s="166"/>
      <c r="J44" s="166"/>
      <c r="K44" s="166"/>
      <c r="L44" s="166"/>
      <c r="M44" s="166"/>
      <c r="N44" s="166"/>
      <c r="O44" s="166"/>
      <c r="P44" s="166"/>
      <c r="Q44" s="171"/>
      <c r="R44" s="483"/>
      <c r="S44" s="80"/>
      <c r="T44" s="81"/>
      <c r="U44" s="50"/>
      <c r="V44" s="50"/>
      <c r="W44" s="50"/>
      <c r="X44" s="50"/>
      <c r="Y44" s="93"/>
      <c r="Z44" s="112" t="str">
        <f t="shared" si="6"/>
        <v/>
      </c>
      <c r="AC44">
        <f t="shared" si="7"/>
        <v>0</v>
      </c>
    </row>
    <row r="45" spans="1:29" ht="28" x14ac:dyDescent="0.2">
      <c r="A45" s="177" t="s">
        <v>51</v>
      </c>
      <c r="B45" s="178" t="s">
        <v>138</v>
      </c>
      <c r="C45" s="166"/>
      <c r="D45" s="166"/>
      <c r="E45" s="166"/>
      <c r="F45" s="166"/>
      <c r="G45" s="166"/>
      <c r="H45" s="166"/>
      <c r="I45" s="166"/>
      <c r="J45" s="166"/>
      <c r="K45" s="166"/>
      <c r="L45" s="166"/>
      <c r="M45" s="166"/>
      <c r="N45" s="166"/>
      <c r="O45" s="166"/>
      <c r="P45" s="166"/>
      <c r="Q45" s="171"/>
      <c r="R45" s="483"/>
      <c r="S45" s="88"/>
      <c r="T45" s="81"/>
      <c r="U45" s="50"/>
      <c r="V45" s="50"/>
      <c r="W45" s="50"/>
      <c r="X45" s="50"/>
      <c r="Y45" s="93"/>
      <c r="Z45" s="112" t="str">
        <f t="shared" si="6"/>
        <v/>
      </c>
      <c r="AC45">
        <f t="shared" si="7"/>
        <v>0</v>
      </c>
    </row>
    <row r="46" spans="1:29" ht="32" x14ac:dyDescent="0.2">
      <c r="A46" s="169" t="s">
        <v>52</v>
      </c>
      <c r="B46" s="170" t="s">
        <v>139</v>
      </c>
      <c r="C46" s="171"/>
      <c r="D46" s="171"/>
      <c r="E46" s="171"/>
      <c r="F46" s="171"/>
      <c r="G46" s="171"/>
      <c r="H46" s="171"/>
      <c r="I46" s="166"/>
      <c r="J46" s="166"/>
      <c r="K46" s="166"/>
      <c r="L46" s="171"/>
      <c r="M46" s="171"/>
      <c r="N46" s="171"/>
      <c r="O46" s="171"/>
      <c r="P46" s="171"/>
      <c r="Q46" s="171"/>
      <c r="R46" s="483"/>
      <c r="S46" s="144" t="s">
        <v>548</v>
      </c>
      <c r="T46" s="81"/>
      <c r="U46" s="50"/>
      <c r="V46" s="50"/>
      <c r="W46" s="50"/>
      <c r="X46" s="50"/>
      <c r="Y46" s="93"/>
      <c r="Z46" s="112" t="str">
        <f t="shared" si="6"/>
        <v/>
      </c>
      <c r="AC46">
        <f t="shared" si="7"/>
        <v>0</v>
      </c>
    </row>
    <row r="47" spans="1:29" ht="49" x14ac:dyDescent="0.2">
      <c r="A47" s="169" t="s">
        <v>140</v>
      </c>
      <c r="B47" s="170" t="s">
        <v>494</v>
      </c>
      <c r="C47" s="171"/>
      <c r="D47" s="171"/>
      <c r="E47" s="171"/>
      <c r="F47" s="171"/>
      <c r="G47" s="171"/>
      <c r="H47" s="171"/>
      <c r="I47" s="171"/>
      <c r="J47" s="171"/>
      <c r="K47" s="171"/>
      <c r="L47" s="166"/>
      <c r="M47" s="176" t="s">
        <v>496</v>
      </c>
      <c r="N47" s="176" t="s">
        <v>496</v>
      </c>
      <c r="O47" s="171"/>
      <c r="P47" s="171"/>
      <c r="Q47" s="171"/>
      <c r="R47" s="481"/>
      <c r="S47" s="144" t="s">
        <v>547</v>
      </c>
      <c r="T47" s="81"/>
      <c r="U47" s="50"/>
      <c r="V47" s="50"/>
      <c r="W47" s="50"/>
      <c r="X47" s="50"/>
      <c r="Y47" s="93"/>
      <c r="Z47" s="112" t="str">
        <f t="shared" si="6"/>
        <v/>
      </c>
      <c r="AC47">
        <f t="shared" si="7"/>
        <v>0</v>
      </c>
    </row>
    <row r="48" spans="1:29" ht="30" customHeight="1" x14ac:dyDescent="0.2">
      <c r="A48" s="169" t="s">
        <v>141</v>
      </c>
      <c r="B48" s="170" t="s">
        <v>144</v>
      </c>
      <c r="C48" s="171"/>
      <c r="D48" s="171"/>
      <c r="E48" s="171"/>
      <c r="F48" s="171"/>
      <c r="G48" s="171"/>
      <c r="H48" s="171"/>
      <c r="I48" s="171"/>
      <c r="J48" s="171"/>
      <c r="K48" s="171"/>
      <c r="L48" s="171"/>
      <c r="M48" s="171"/>
      <c r="N48" s="171"/>
      <c r="O48" s="166"/>
      <c r="P48" s="171"/>
      <c r="Q48" s="171"/>
      <c r="R48" s="480" t="s">
        <v>552</v>
      </c>
      <c r="S48" s="77"/>
      <c r="T48" s="83"/>
      <c r="U48" s="83"/>
      <c r="V48" s="83"/>
      <c r="W48" s="83"/>
      <c r="X48" s="83"/>
      <c r="Y48" s="84"/>
      <c r="Z48" s="119" t="str">
        <f>IF(AC48&gt;0,AVERAGE(Z49:Z50),"")</f>
        <v/>
      </c>
      <c r="AC48">
        <f>SUM(AC49:AC50)</f>
        <v>0</v>
      </c>
    </row>
    <row r="49" spans="1:29" ht="26" x14ac:dyDescent="0.2">
      <c r="A49" s="173" t="s">
        <v>20</v>
      </c>
      <c r="B49" s="170" t="s">
        <v>145</v>
      </c>
      <c r="C49" s="171"/>
      <c r="D49" s="171"/>
      <c r="E49" s="171"/>
      <c r="F49" s="171"/>
      <c r="G49" s="171"/>
      <c r="H49" s="171"/>
      <c r="I49" s="171"/>
      <c r="J49" s="171"/>
      <c r="K49" s="171"/>
      <c r="L49" s="171"/>
      <c r="M49" s="171"/>
      <c r="N49" s="171"/>
      <c r="O49" s="166"/>
      <c r="P49" s="171"/>
      <c r="Q49" s="171"/>
      <c r="R49" s="483"/>
      <c r="S49" s="80"/>
      <c r="T49" s="81"/>
      <c r="U49" s="50"/>
      <c r="V49" s="50"/>
      <c r="W49" s="50"/>
      <c r="X49" s="50"/>
      <c r="Y49" s="93"/>
      <c r="Z49" s="112" t="str">
        <f>IF(AC49&gt;0,SUM(T49:X49),"")</f>
        <v/>
      </c>
      <c r="AC49">
        <f t="shared" ref="AC49:AC51" si="8">COUNT(T49:X49)</f>
        <v>0</v>
      </c>
    </row>
    <row r="50" spans="1:29" ht="26" x14ac:dyDescent="0.2">
      <c r="A50" s="173" t="s">
        <v>111</v>
      </c>
      <c r="B50" s="170" t="s">
        <v>146</v>
      </c>
      <c r="C50" s="171"/>
      <c r="D50" s="171"/>
      <c r="E50" s="171"/>
      <c r="F50" s="171"/>
      <c r="G50" s="171"/>
      <c r="H50" s="171"/>
      <c r="I50" s="171"/>
      <c r="J50" s="171"/>
      <c r="K50" s="171"/>
      <c r="L50" s="171"/>
      <c r="M50" s="171"/>
      <c r="N50" s="171"/>
      <c r="O50" s="166"/>
      <c r="P50" s="171"/>
      <c r="Q50" s="171"/>
      <c r="R50" s="481"/>
      <c r="S50" s="88"/>
      <c r="T50" s="81"/>
      <c r="U50" s="50"/>
      <c r="V50" s="50"/>
      <c r="W50" s="50"/>
      <c r="X50" s="50"/>
      <c r="Y50" s="93"/>
      <c r="Z50" s="112" t="str">
        <f>IF(AC50&gt;0,SUM(T50:X50),"")</f>
        <v/>
      </c>
      <c r="AC50">
        <f t="shared" si="8"/>
        <v>0</v>
      </c>
    </row>
    <row r="51" spans="1:29" ht="192" x14ac:dyDescent="0.2">
      <c r="A51" s="179" t="s">
        <v>147</v>
      </c>
      <c r="B51" s="180" t="s">
        <v>419</v>
      </c>
      <c r="C51" s="166"/>
      <c r="D51" s="166"/>
      <c r="E51" s="166"/>
      <c r="F51" s="166"/>
      <c r="G51" s="166"/>
      <c r="H51" s="166"/>
      <c r="I51" s="166"/>
      <c r="J51" s="166"/>
      <c r="K51" s="166"/>
      <c r="L51" s="166"/>
      <c r="M51" s="166"/>
      <c r="N51" s="166"/>
      <c r="O51" s="166"/>
      <c r="P51" s="166"/>
      <c r="Q51" s="166"/>
      <c r="R51" s="181" t="s">
        <v>377</v>
      </c>
      <c r="S51" s="182"/>
      <c r="T51" s="81"/>
      <c r="U51" s="50"/>
      <c r="V51" s="50"/>
      <c r="W51" s="50"/>
      <c r="X51" s="50"/>
      <c r="Y51" s="93"/>
      <c r="Z51" s="119" t="str">
        <f>IF(AC51&gt;0,SUM(T51:X51),"")</f>
        <v/>
      </c>
      <c r="AC51">
        <f t="shared" si="8"/>
        <v>0</v>
      </c>
    </row>
    <row r="52" spans="1:29" x14ac:dyDescent="0.2">
      <c r="A52" s="183" t="s">
        <v>495</v>
      </c>
    </row>
    <row r="53" spans="1:29" x14ac:dyDescent="0.2">
      <c r="A53" s="184" t="s">
        <v>148</v>
      </c>
      <c r="B53" s="185"/>
    </row>
    <row r="54" spans="1:29" x14ac:dyDescent="0.2">
      <c r="A54" s="186" t="s">
        <v>149</v>
      </c>
      <c r="B54" s="187"/>
      <c r="X54" s="90" t="s">
        <v>592</v>
      </c>
      <c r="Z54" s="91" t="e">
        <f>AVERAGE(Z5,Z9,Z10,Z29,Z33,Z51)</f>
        <v>#DIV/0!</v>
      </c>
    </row>
    <row r="55" spans="1:29" x14ac:dyDescent="0.2">
      <c r="A55" s="188"/>
      <c r="B55" s="189" t="s">
        <v>23</v>
      </c>
    </row>
    <row r="56" spans="1:29" x14ac:dyDescent="0.2">
      <c r="A56" s="190" t="s">
        <v>98</v>
      </c>
      <c r="B56" s="191" t="s">
        <v>99</v>
      </c>
    </row>
    <row r="57" spans="1:29" x14ac:dyDescent="0.2">
      <c r="A57" s="192"/>
      <c r="B57" s="193"/>
    </row>
  </sheetData>
  <sheetProtection password="CF63" sheet="1" objects="1" scenarios="1" selectLockedCells="1"/>
  <mergeCells count="11">
    <mergeCell ref="S22:S28"/>
    <mergeCell ref="S33:S34"/>
    <mergeCell ref="S36:S38"/>
    <mergeCell ref="R33:R38"/>
    <mergeCell ref="S41:S42"/>
    <mergeCell ref="R39:R42"/>
    <mergeCell ref="R48:R50"/>
    <mergeCell ref="R5:R8"/>
    <mergeCell ref="R29:R31"/>
    <mergeCell ref="R43:R47"/>
    <mergeCell ref="R10:R28"/>
  </mergeCells>
  <dataValidations count="5">
    <dataValidation type="whole" operator="equal" allowBlank="1" showInputMessage="1" showErrorMessage="1" sqref="T5:T51" xr:uid="{00000000-0002-0000-0500-000000000000}">
      <formula1>0</formula1>
    </dataValidation>
    <dataValidation type="whole" operator="equal" allowBlank="1" showInputMessage="1" showErrorMessage="1" sqref="U5:U51" xr:uid="{00000000-0002-0000-0500-000001000000}">
      <formula1>1</formula1>
    </dataValidation>
    <dataValidation type="whole" operator="equal" allowBlank="1" showInputMessage="1" showErrorMessage="1" sqref="V5:V51" xr:uid="{00000000-0002-0000-0500-000002000000}">
      <formula1>2</formula1>
    </dataValidation>
    <dataValidation type="whole" operator="equal" allowBlank="1" showInputMessage="1" showErrorMessage="1" sqref="W5:W51" xr:uid="{00000000-0002-0000-0500-000003000000}">
      <formula1>3</formula1>
    </dataValidation>
    <dataValidation type="whole" operator="equal" allowBlank="1" showInputMessage="1" showErrorMessage="1" sqref="X5:X51" xr:uid="{00000000-0002-0000-05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0"/>
  <sheetViews>
    <sheetView zoomScale="80" zoomScaleNormal="80" workbookViewId="0">
      <pane xSplit="2" ySplit="4" topLeftCell="S21" activePane="bottomRight" state="frozen"/>
      <selection pane="topRight" activeCell="C1" sqref="C1"/>
      <selection pane="bottomLeft" activeCell="A5" sqref="A5"/>
      <selection pane="bottomRight" activeCell="W21" sqref="W21:W25"/>
    </sheetView>
  </sheetViews>
  <sheetFormatPr baseColWidth="10" defaultColWidth="8.83203125" defaultRowHeight="15" x14ac:dyDescent="0.2"/>
  <cols>
    <col min="2" max="2" width="70.6640625" style="28" customWidth="1"/>
    <col min="3" max="17" width="8.83203125" customWidth="1"/>
    <col min="18" max="18" width="36.5" customWidth="1"/>
    <col min="19" max="19" width="14.5" customWidth="1"/>
    <col min="25" max="25" width="50.6640625" style="127" customWidth="1"/>
    <col min="26" max="26" width="14.6640625" customWidth="1"/>
    <col min="29" max="29" width="0" hidden="1" customWidth="1"/>
  </cols>
  <sheetData>
    <row r="1" spans="1:29" x14ac:dyDescent="0.2">
      <c r="A1" s="194" t="s">
        <v>597</v>
      </c>
      <c r="B1" s="195"/>
    </row>
    <row r="2" spans="1:29" x14ac:dyDescent="0.2">
      <c r="A2" s="196"/>
      <c r="B2" s="197"/>
      <c r="C2" s="55"/>
      <c r="D2" s="55"/>
      <c r="E2" s="55"/>
      <c r="F2" s="55"/>
      <c r="G2" s="55"/>
      <c r="H2" s="55"/>
      <c r="I2" s="55"/>
      <c r="J2" s="55"/>
      <c r="K2" s="55"/>
      <c r="L2" s="56" t="s">
        <v>24</v>
      </c>
      <c r="M2" s="55"/>
      <c r="N2" s="55"/>
      <c r="O2" s="55"/>
      <c r="P2" s="55"/>
      <c r="Q2" s="55"/>
    </row>
    <row r="3" spans="1:29" ht="42" x14ac:dyDescent="0.2">
      <c r="A3" s="198"/>
      <c r="B3" s="198"/>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8.5" customHeight="1" x14ac:dyDescent="0.2">
      <c r="A4" s="199" t="s">
        <v>150</v>
      </c>
      <c r="B4" s="198"/>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2.HR Practices'!T4</f>
        <v>0</v>
      </c>
      <c r="U4" s="70">
        <f>'B. P&amp;S 2.HR Practices'!U4</f>
        <v>1</v>
      </c>
      <c r="V4" s="70">
        <f>'B. P&amp;S 2.HR Practices'!V4</f>
        <v>2</v>
      </c>
      <c r="W4" s="70">
        <f>'B. P&amp;S 2.HR Practices'!W4</f>
        <v>3</v>
      </c>
      <c r="X4" s="70">
        <f>'B. P&amp;S 2.HR Practices'!X4</f>
        <v>4</v>
      </c>
      <c r="Y4" s="71" t="s">
        <v>598</v>
      </c>
      <c r="Z4" s="72" t="s">
        <v>590</v>
      </c>
    </row>
    <row r="5" spans="1:29" ht="42" x14ac:dyDescent="0.2">
      <c r="A5" s="200" t="s">
        <v>151</v>
      </c>
      <c r="B5" s="201" t="s">
        <v>469</v>
      </c>
      <c r="C5" s="202"/>
      <c r="D5" s="202"/>
      <c r="E5" s="202"/>
      <c r="F5" s="202"/>
      <c r="G5" s="202"/>
      <c r="H5" s="202"/>
      <c r="I5" s="202"/>
      <c r="J5" s="202"/>
      <c r="K5" s="202"/>
      <c r="L5" s="202"/>
      <c r="M5" s="202"/>
      <c r="N5" s="202"/>
      <c r="O5" s="202"/>
      <c r="P5" s="202"/>
      <c r="Q5" s="202"/>
      <c r="R5" s="476" t="s">
        <v>374</v>
      </c>
      <c r="S5" s="77"/>
      <c r="T5" s="83"/>
      <c r="U5" s="83"/>
      <c r="V5" s="83"/>
      <c r="W5" s="83"/>
      <c r="X5" s="83"/>
      <c r="Y5" s="84"/>
      <c r="Z5" s="119" t="str">
        <f>IF(AC5&gt;0,AVERAGE(Z6:Z8),"")</f>
        <v/>
      </c>
      <c r="AC5">
        <f>SUM(AC6:AC8)</f>
        <v>0</v>
      </c>
    </row>
    <row r="6" spans="1:29" x14ac:dyDescent="0.2">
      <c r="A6" s="203" t="s">
        <v>4</v>
      </c>
      <c r="B6" s="204" t="s">
        <v>80</v>
      </c>
      <c r="C6" s="202"/>
      <c r="D6" s="202"/>
      <c r="E6" s="202"/>
      <c r="F6" s="202"/>
      <c r="G6" s="202"/>
      <c r="H6" s="202"/>
      <c r="I6" s="202"/>
      <c r="J6" s="202"/>
      <c r="K6" s="202"/>
      <c r="L6" s="202"/>
      <c r="M6" s="202"/>
      <c r="N6" s="202"/>
      <c r="O6" s="202"/>
      <c r="P6" s="202"/>
      <c r="Q6" s="202"/>
      <c r="R6" s="476"/>
      <c r="S6" s="80"/>
      <c r="T6" s="50"/>
      <c r="U6" s="50"/>
      <c r="V6" s="50"/>
      <c r="W6" s="50"/>
      <c r="X6" s="50"/>
      <c r="Y6" s="93"/>
      <c r="Z6" s="112" t="str">
        <f>IF(AC6&gt;0,SUM(T6:X6),"")</f>
        <v/>
      </c>
      <c r="AC6">
        <f>COUNT(T6:X6)</f>
        <v>0</v>
      </c>
    </row>
    <row r="7" spans="1:29" x14ac:dyDescent="0.2">
      <c r="A7" s="205" t="s">
        <v>6</v>
      </c>
      <c r="B7" s="206" t="s">
        <v>81</v>
      </c>
      <c r="C7" s="202"/>
      <c r="D7" s="202"/>
      <c r="E7" s="202"/>
      <c r="F7" s="202"/>
      <c r="G7" s="202"/>
      <c r="H7" s="202"/>
      <c r="I7" s="202"/>
      <c r="J7" s="202"/>
      <c r="K7" s="202"/>
      <c r="L7" s="202"/>
      <c r="M7" s="202"/>
      <c r="N7" s="202"/>
      <c r="O7" s="202"/>
      <c r="P7" s="202"/>
      <c r="Q7" s="207"/>
      <c r="R7" s="476"/>
      <c r="S7" s="80"/>
      <c r="T7" s="50"/>
      <c r="U7" s="50"/>
      <c r="V7" s="50"/>
      <c r="W7" s="50"/>
      <c r="X7" s="50"/>
      <c r="Y7" s="93"/>
      <c r="Z7" s="112" t="str">
        <f>IF(AC7&gt;0,SUM(T7:X7),"")</f>
        <v/>
      </c>
      <c r="AC7">
        <f t="shared" ref="AC7:AC9" si="0">COUNT(T7:X7)</f>
        <v>0</v>
      </c>
    </row>
    <row r="8" spans="1:29" x14ac:dyDescent="0.2">
      <c r="A8" s="205" t="s">
        <v>8</v>
      </c>
      <c r="B8" s="206" t="s">
        <v>82</v>
      </c>
      <c r="C8" s="207"/>
      <c r="D8" s="207"/>
      <c r="E8" s="207"/>
      <c r="F8" s="207"/>
      <c r="G8" s="207"/>
      <c r="H8" s="207"/>
      <c r="I8" s="207"/>
      <c r="J8" s="207"/>
      <c r="K8" s="207"/>
      <c r="L8" s="207"/>
      <c r="M8" s="207"/>
      <c r="N8" s="207"/>
      <c r="O8" s="207"/>
      <c r="P8" s="207"/>
      <c r="Q8" s="202"/>
      <c r="R8" s="476"/>
      <c r="S8" s="80"/>
      <c r="T8" s="50"/>
      <c r="U8" s="50"/>
      <c r="V8" s="50"/>
      <c r="W8" s="50"/>
      <c r="X8" s="50"/>
      <c r="Y8" s="93"/>
      <c r="Z8" s="112" t="str">
        <f>IF(AC8&gt;0,SUM(T8:X8),"")</f>
        <v/>
      </c>
      <c r="AC8">
        <f t="shared" si="0"/>
        <v>0</v>
      </c>
    </row>
    <row r="9" spans="1:29" ht="42" x14ac:dyDescent="0.2">
      <c r="A9" s="200" t="s">
        <v>152</v>
      </c>
      <c r="B9" s="201" t="s">
        <v>153</v>
      </c>
      <c r="C9" s="202"/>
      <c r="D9" s="202"/>
      <c r="E9" s="202"/>
      <c r="F9" s="202"/>
      <c r="G9" s="202"/>
      <c r="H9" s="202"/>
      <c r="I9" s="202"/>
      <c r="J9" s="202"/>
      <c r="K9" s="202"/>
      <c r="L9" s="202"/>
      <c r="M9" s="202"/>
      <c r="N9" s="202"/>
      <c r="O9" s="202"/>
      <c r="P9" s="202"/>
      <c r="Q9" s="202"/>
      <c r="R9" s="13" t="s">
        <v>372</v>
      </c>
      <c r="S9" s="88"/>
      <c r="T9" s="50"/>
      <c r="U9" s="50"/>
      <c r="V9" s="50"/>
      <c r="W9" s="50"/>
      <c r="X9" s="50"/>
      <c r="Y9" s="93"/>
      <c r="Z9" s="119" t="str">
        <f>IF(AC9&gt;0,SUM(T9:X9),"")</f>
        <v/>
      </c>
      <c r="AC9">
        <f t="shared" si="0"/>
        <v>0</v>
      </c>
    </row>
    <row r="10" spans="1:29" ht="15" customHeight="1" x14ac:dyDescent="0.2">
      <c r="A10" s="200" t="s">
        <v>154</v>
      </c>
      <c r="B10" s="201" t="s">
        <v>155</v>
      </c>
      <c r="C10" s="202"/>
      <c r="D10" s="202"/>
      <c r="E10" s="202"/>
      <c r="F10" s="202"/>
      <c r="G10" s="202"/>
      <c r="H10" s="202"/>
      <c r="I10" s="202"/>
      <c r="J10" s="202"/>
      <c r="K10" s="202"/>
      <c r="L10" s="202"/>
      <c r="M10" s="202"/>
      <c r="N10" s="202"/>
      <c r="O10" s="202"/>
      <c r="P10" s="202"/>
      <c r="Q10" s="202"/>
      <c r="R10" s="480" t="s">
        <v>473</v>
      </c>
      <c r="S10" s="480" t="s">
        <v>542</v>
      </c>
      <c r="T10" s="83"/>
      <c r="U10" s="83"/>
      <c r="V10" s="83"/>
      <c r="W10" s="83"/>
      <c r="X10" s="83"/>
      <c r="Y10" s="84"/>
      <c r="Z10" s="119" t="str">
        <f>IF(AC10&gt;0,AVERAGE(Z11:Z13),"")</f>
        <v/>
      </c>
      <c r="AC10">
        <f>SUM(AC11:AC13)</f>
        <v>0</v>
      </c>
    </row>
    <row r="11" spans="1:29" ht="22.5" customHeight="1" x14ac:dyDescent="0.2">
      <c r="A11" s="208" t="s">
        <v>4</v>
      </c>
      <c r="B11" s="204" t="s">
        <v>158</v>
      </c>
      <c r="C11" s="202"/>
      <c r="D11" s="202"/>
      <c r="E11" s="202"/>
      <c r="F11" s="202"/>
      <c r="G11" s="202"/>
      <c r="H11" s="202"/>
      <c r="I11" s="202"/>
      <c r="J11" s="202"/>
      <c r="K11" s="202"/>
      <c r="L11" s="202"/>
      <c r="M11" s="202"/>
      <c r="N11" s="202"/>
      <c r="O11" s="202"/>
      <c r="P11" s="202"/>
      <c r="Q11" s="202"/>
      <c r="R11" s="483"/>
      <c r="S11" s="483"/>
      <c r="T11" s="50"/>
      <c r="U11" s="50"/>
      <c r="V11" s="50"/>
      <c r="W11" s="50"/>
      <c r="X11" s="50"/>
      <c r="Y11" s="93"/>
      <c r="Z11" s="112" t="str">
        <f>IF(AC11&gt;0,SUM(T11:X11),"")</f>
        <v/>
      </c>
      <c r="AC11">
        <f t="shared" ref="AC11:AC13" si="1">COUNT(T11:X11)</f>
        <v>0</v>
      </c>
    </row>
    <row r="12" spans="1:29" ht="39.75" customHeight="1" x14ac:dyDescent="0.2">
      <c r="A12" s="203" t="s">
        <v>6</v>
      </c>
      <c r="B12" s="204" t="s">
        <v>159</v>
      </c>
      <c r="C12" s="202"/>
      <c r="D12" s="202"/>
      <c r="E12" s="202"/>
      <c r="F12" s="202"/>
      <c r="G12" s="202"/>
      <c r="H12" s="202"/>
      <c r="I12" s="202"/>
      <c r="J12" s="202"/>
      <c r="K12" s="202"/>
      <c r="L12" s="202"/>
      <c r="M12" s="202"/>
      <c r="N12" s="202"/>
      <c r="O12" s="202"/>
      <c r="P12" s="202"/>
      <c r="Q12" s="202"/>
      <c r="R12" s="483"/>
      <c r="S12" s="483"/>
      <c r="T12" s="50"/>
      <c r="U12" s="50"/>
      <c r="V12" s="50"/>
      <c r="W12" s="50"/>
      <c r="X12" s="50"/>
      <c r="Y12" s="93"/>
      <c r="Z12" s="112" t="str">
        <f>IF(AC12&gt;0,SUM(T12:X12),"")</f>
        <v/>
      </c>
      <c r="AC12">
        <f t="shared" si="1"/>
        <v>0</v>
      </c>
    </row>
    <row r="13" spans="1:29" ht="28.5" customHeight="1" x14ac:dyDescent="0.2">
      <c r="A13" s="203" t="s">
        <v>8</v>
      </c>
      <c r="B13" s="204" t="s">
        <v>160</v>
      </c>
      <c r="C13" s="202"/>
      <c r="D13" s="202"/>
      <c r="E13" s="202"/>
      <c r="F13" s="202"/>
      <c r="G13" s="202"/>
      <c r="H13" s="202"/>
      <c r="I13" s="202"/>
      <c r="J13" s="202"/>
      <c r="K13" s="202"/>
      <c r="L13" s="202"/>
      <c r="M13" s="202"/>
      <c r="N13" s="202"/>
      <c r="O13" s="202"/>
      <c r="P13" s="202"/>
      <c r="Q13" s="202"/>
      <c r="R13" s="481"/>
      <c r="S13" s="481"/>
      <c r="T13" s="50"/>
      <c r="U13" s="50"/>
      <c r="V13" s="50"/>
      <c r="W13" s="50"/>
      <c r="X13" s="50"/>
      <c r="Y13" s="93"/>
      <c r="Z13" s="112" t="str">
        <f>IF(AC13&gt;0,SUM(T13:X13),"")</f>
        <v/>
      </c>
      <c r="AC13">
        <f t="shared" si="1"/>
        <v>0</v>
      </c>
    </row>
    <row r="14" spans="1:29" x14ac:dyDescent="0.2">
      <c r="A14" s="200" t="s">
        <v>161</v>
      </c>
      <c r="B14" s="201" t="s">
        <v>162</v>
      </c>
      <c r="C14" s="202"/>
      <c r="D14" s="202"/>
      <c r="E14" s="202"/>
      <c r="F14" s="202"/>
      <c r="G14" s="202"/>
      <c r="H14" s="202"/>
      <c r="I14" s="202"/>
      <c r="J14" s="202"/>
      <c r="K14" s="202"/>
      <c r="L14" s="202"/>
      <c r="M14" s="202"/>
      <c r="N14" s="202"/>
      <c r="O14" s="202"/>
      <c r="P14" s="202"/>
      <c r="Q14" s="202"/>
      <c r="R14" s="487" t="s">
        <v>470</v>
      </c>
      <c r="S14" s="77"/>
      <c r="T14" s="83"/>
      <c r="U14" s="83"/>
      <c r="V14" s="83"/>
      <c r="W14" s="83"/>
      <c r="X14" s="83"/>
      <c r="Y14" s="84"/>
      <c r="Z14" s="119" t="str">
        <f>IF(AC14&gt;0,AVERAGE(Z15:Z18),"")</f>
        <v/>
      </c>
      <c r="AC14">
        <f>SUM(AC15:AC18)</f>
        <v>0</v>
      </c>
    </row>
    <row r="15" spans="1:29" ht="26" x14ac:dyDescent="0.2">
      <c r="A15" s="205" t="s">
        <v>4</v>
      </c>
      <c r="B15" s="206" t="s">
        <v>163</v>
      </c>
      <c r="C15" s="207"/>
      <c r="D15" s="207"/>
      <c r="E15" s="207"/>
      <c r="F15" s="207"/>
      <c r="G15" s="207"/>
      <c r="H15" s="207"/>
      <c r="I15" s="207"/>
      <c r="J15" s="207"/>
      <c r="K15" s="207"/>
      <c r="L15" s="207"/>
      <c r="M15" s="207"/>
      <c r="N15" s="207"/>
      <c r="O15" s="202"/>
      <c r="P15" s="207"/>
      <c r="Q15" s="207"/>
      <c r="R15" s="488"/>
      <c r="S15" s="80"/>
      <c r="T15" s="50"/>
      <c r="U15" s="50"/>
      <c r="V15" s="50"/>
      <c r="W15" s="50"/>
      <c r="X15" s="50"/>
      <c r="Y15" s="93"/>
      <c r="Z15" s="112" t="str">
        <f>IF(AC15&gt;0,SUM(T15:X15),"")</f>
        <v/>
      </c>
      <c r="AC15">
        <f t="shared" ref="AC15:AC18" si="2">COUNT(T15:X15)</f>
        <v>0</v>
      </c>
    </row>
    <row r="16" spans="1:29" ht="26" x14ac:dyDescent="0.2">
      <c r="A16" s="205" t="s">
        <v>6</v>
      </c>
      <c r="B16" s="206" t="s">
        <v>164</v>
      </c>
      <c r="C16" s="207"/>
      <c r="D16" s="207"/>
      <c r="E16" s="207"/>
      <c r="F16" s="207"/>
      <c r="G16" s="207"/>
      <c r="H16" s="207"/>
      <c r="I16" s="207"/>
      <c r="J16" s="207"/>
      <c r="K16" s="207"/>
      <c r="L16" s="207"/>
      <c r="M16" s="207"/>
      <c r="N16" s="207"/>
      <c r="O16" s="202"/>
      <c r="P16" s="207"/>
      <c r="Q16" s="207"/>
      <c r="R16" s="489"/>
      <c r="S16" s="80"/>
      <c r="T16" s="50"/>
      <c r="U16" s="50"/>
      <c r="V16" s="50"/>
      <c r="W16" s="50"/>
      <c r="X16" s="50"/>
      <c r="Y16" s="93"/>
      <c r="Z16" s="112" t="str">
        <f>IF(AC16&gt;0,SUM(T16:X16),"")</f>
        <v/>
      </c>
      <c r="AC16">
        <f t="shared" si="2"/>
        <v>0</v>
      </c>
    </row>
    <row r="17" spans="1:29" ht="43.5" customHeight="1" x14ac:dyDescent="0.2">
      <c r="A17" s="208" t="s">
        <v>8</v>
      </c>
      <c r="B17" s="209" t="s">
        <v>165</v>
      </c>
      <c r="C17" s="202"/>
      <c r="D17" s="202"/>
      <c r="E17" s="202"/>
      <c r="F17" s="202"/>
      <c r="G17" s="202"/>
      <c r="H17" s="202"/>
      <c r="I17" s="202"/>
      <c r="J17" s="202"/>
      <c r="K17" s="202"/>
      <c r="L17" s="202"/>
      <c r="M17" s="202"/>
      <c r="N17" s="202"/>
      <c r="O17" s="202"/>
      <c r="P17" s="202"/>
      <c r="Q17" s="202"/>
      <c r="R17" s="148" t="s">
        <v>378</v>
      </c>
      <c r="S17" s="80"/>
      <c r="T17" s="50"/>
      <c r="U17" s="50"/>
      <c r="V17" s="50"/>
      <c r="W17" s="50"/>
      <c r="X17" s="50"/>
      <c r="Y17" s="93"/>
      <c r="Z17" s="112" t="str">
        <f>IF(AC17&gt;0,SUM(T17:X17),"")</f>
        <v/>
      </c>
      <c r="AC17">
        <f t="shared" si="2"/>
        <v>0</v>
      </c>
    </row>
    <row r="18" spans="1:29" ht="30.75" customHeight="1" x14ac:dyDescent="0.2">
      <c r="A18" s="208" t="s">
        <v>10</v>
      </c>
      <c r="B18" s="209" t="s">
        <v>471</v>
      </c>
      <c r="C18" s="202"/>
      <c r="D18" s="202"/>
      <c r="E18" s="202"/>
      <c r="F18" s="202"/>
      <c r="G18" s="202"/>
      <c r="H18" s="202"/>
      <c r="I18" s="202"/>
      <c r="J18" s="202"/>
      <c r="K18" s="202"/>
      <c r="L18" s="202"/>
      <c r="M18" s="202"/>
      <c r="N18" s="202"/>
      <c r="O18" s="202"/>
      <c r="P18" s="202"/>
      <c r="Q18" s="207"/>
      <c r="R18" s="148" t="s">
        <v>472</v>
      </c>
      <c r="S18" s="88"/>
      <c r="T18" s="50"/>
      <c r="U18" s="50"/>
      <c r="V18" s="50"/>
      <c r="W18" s="50"/>
      <c r="X18" s="50"/>
      <c r="Y18" s="93"/>
      <c r="Z18" s="112" t="str">
        <f>IF(AC18&gt;0,SUM(T18:X18),"")</f>
        <v/>
      </c>
      <c r="AC18">
        <f t="shared" si="2"/>
        <v>0</v>
      </c>
    </row>
    <row r="19" spans="1:29" ht="35.25" customHeight="1" x14ac:dyDescent="0.2">
      <c r="A19" s="200" t="s">
        <v>166</v>
      </c>
      <c r="B19" s="201" t="s">
        <v>167</v>
      </c>
      <c r="C19" s="202"/>
      <c r="D19" s="202"/>
      <c r="E19" s="202"/>
      <c r="F19" s="202"/>
      <c r="G19" s="202"/>
      <c r="H19" s="202"/>
      <c r="I19" s="202"/>
      <c r="J19" s="202"/>
      <c r="K19" s="202"/>
      <c r="L19" s="202"/>
      <c r="M19" s="202"/>
      <c r="N19" s="202"/>
      <c r="O19" s="202"/>
      <c r="P19" s="202"/>
      <c r="Q19" s="207"/>
      <c r="R19" s="490" t="s">
        <v>554</v>
      </c>
      <c r="S19" s="476" t="s">
        <v>548</v>
      </c>
      <c r="T19" s="83"/>
      <c r="U19" s="83"/>
      <c r="V19" s="83"/>
      <c r="W19" s="83"/>
      <c r="X19" s="83"/>
      <c r="Y19" s="84"/>
      <c r="Z19" s="119" t="str">
        <f>IF(AC19&gt;0,AVERAGE(Z20:Z28),"")</f>
        <v/>
      </c>
      <c r="AC19">
        <f>SUM(AC20:AC28)</f>
        <v>0</v>
      </c>
    </row>
    <row r="20" spans="1:29" ht="44.25" customHeight="1" x14ac:dyDescent="0.2">
      <c r="A20" s="203" t="s">
        <v>4</v>
      </c>
      <c r="B20" s="209" t="s">
        <v>168</v>
      </c>
      <c r="C20" s="202"/>
      <c r="D20" s="202"/>
      <c r="E20" s="202"/>
      <c r="F20" s="202"/>
      <c r="G20" s="202"/>
      <c r="H20" s="202"/>
      <c r="I20" s="202"/>
      <c r="J20" s="202"/>
      <c r="K20" s="202"/>
      <c r="L20" s="202"/>
      <c r="M20" s="202"/>
      <c r="N20" s="202"/>
      <c r="O20" s="202"/>
      <c r="P20" s="202"/>
      <c r="Q20" s="207"/>
      <c r="R20" s="491"/>
      <c r="S20" s="476"/>
      <c r="T20" s="50"/>
      <c r="U20" s="50"/>
      <c r="V20" s="50"/>
      <c r="W20" s="50"/>
      <c r="X20" s="50"/>
      <c r="Y20" s="93"/>
      <c r="Z20" s="112" t="str">
        <f t="shared" ref="Z20:Z27" si="3">IF(AC20&gt;0,SUM(T20:X20),"")</f>
        <v/>
      </c>
      <c r="AC20">
        <f t="shared" ref="AC20:AC27" si="4">COUNT(T20:X20)</f>
        <v>0</v>
      </c>
    </row>
    <row r="21" spans="1:29" ht="29.25" customHeight="1" x14ac:dyDescent="0.2">
      <c r="A21" s="203" t="s">
        <v>6</v>
      </c>
      <c r="B21" s="204" t="s">
        <v>169</v>
      </c>
      <c r="C21" s="202"/>
      <c r="D21" s="202"/>
      <c r="E21" s="202"/>
      <c r="F21" s="202"/>
      <c r="G21" s="202"/>
      <c r="H21" s="202"/>
      <c r="I21" s="202"/>
      <c r="J21" s="202"/>
      <c r="K21" s="202"/>
      <c r="L21" s="202"/>
      <c r="M21" s="202"/>
      <c r="N21" s="202"/>
      <c r="O21" s="202"/>
      <c r="P21" s="202"/>
      <c r="Q21" s="207"/>
      <c r="R21" s="491"/>
      <c r="S21" s="1" t="s">
        <v>542</v>
      </c>
      <c r="T21" s="50"/>
      <c r="U21" s="50"/>
      <c r="V21" s="50"/>
      <c r="W21" s="50"/>
      <c r="X21" s="50"/>
      <c r="Y21" s="93"/>
      <c r="Z21" s="112" t="str">
        <f t="shared" si="3"/>
        <v/>
      </c>
      <c r="AC21">
        <f t="shared" si="4"/>
        <v>0</v>
      </c>
    </row>
    <row r="22" spans="1:29" ht="48" x14ac:dyDescent="0.2">
      <c r="A22" s="205" t="s">
        <v>8</v>
      </c>
      <c r="B22" s="206" t="s">
        <v>170</v>
      </c>
      <c r="C22" s="207"/>
      <c r="D22" s="207"/>
      <c r="E22" s="207"/>
      <c r="F22" s="207"/>
      <c r="G22" s="207"/>
      <c r="H22" s="207"/>
      <c r="I22" s="202"/>
      <c r="J22" s="202"/>
      <c r="K22" s="202"/>
      <c r="L22" s="202"/>
      <c r="M22" s="210" t="s">
        <v>369</v>
      </c>
      <c r="N22" s="210" t="s">
        <v>369</v>
      </c>
      <c r="O22" s="207"/>
      <c r="P22" s="207"/>
      <c r="Q22" s="207"/>
      <c r="R22" s="491"/>
      <c r="S22" s="1" t="s">
        <v>553</v>
      </c>
      <c r="T22" s="50"/>
      <c r="U22" s="50"/>
      <c r="V22" s="50"/>
      <c r="W22" s="50"/>
      <c r="X22" s="50"/>
      <c r="Y22" s="93"/>
      <c r="Z22" s="112" t="str">
        <f t="shared" si="3"/>
        <v/>
      </c>
      <c r="AC22">
        <f t="shared" si="4"/>
        <v>0</v>
      </c>
    </row>
    <row r="23" spans="1:29" ht="32" x14ac:dyDescent="0.2">
      <c r="A23" s="203" t="s">
        <v>10</v>
      </c>
      <c r="B23" s="204" t="s">
        <v>171</v>
      </c>
      <c r="C23" s="202"/>
      <c r="D23" s="202"/>
      <c r="E23" s="202"/>
      <c r="F23" s="202"/>
      <c r="G23" s="202"/>
      <c r="H23" s="202"/>
      <c r="I23" s="202"/>
      <c r="J23" s="202"/>
      <c r="K23" s="202"/>
      <c r="L23" s="202"/>
      <c r="M23" s="202"/>
      <c r="N23" s="202"/>
      <c r="O23" s="202"/>
      <c r="P23" s="202"/>
      <c r="Q23" s="207"/>
      <c r="R23" s="491"/>
      <c r="S23" s="1" t="s">
        <v>542</v>
      </c>
      <c r="T23" s="50"/>
      <c r="U23" s="50"/>
      <c r="V23" s="50"/>
      <c r="W23" s="50"/>
      <c r="X23" s="50"/>
      <c r="Y23" s="93"/>
      <c r="Z23" s="112" t="str">
        <f t="shared" si="3"/>
        <v/>
      </c>
      <c r="AC23">
        <f t="shared" si="4"/>
        <v>0</v>
      </c>
    </row>
    <row r="24" spans="1:29" ht="32.25" customHeight="1" x14ac:dyDescent="0.2">
      <c r="A24" s="205" t="s">
        <v>12</v>
      </c>
      <c r="B24" s="206" t="s">
        <v>172</v>
      </c>
      <c r="C24" s="211"/>
      <c r="D24" s="210"/>
      <c r="E24" s="211"/>
      <c r="F24" s="211"/>
      <c r="G24" s="211"/>
      <c r="H24" s="211"/>
      <c r="I24" s="207"/>
      <c r="J24" s="207"/>
      <c r="K24" s="207"/>
      <c r="L24" s="210"/>
      <c r="M24" s="210"/>
      <c r="N24" s="210"/>
      <c r="O24" s="207"/>
      <c r="P24" s="207"/>
      <c r="Q24" s="207"/>
      <c r="R24" s="491"/>
      <c r="S24" s="476" t="s">
        <v>542</v>
      </c>
      <c r="T24" s="50"/>
      <c r="U24" s="50"/>
      <c r="V24" s="50"/>
      <c r="W24" s="50"/>
      <c r="X24" s="50"/>
      <c r="Y24" s="93"/>
      <c r="Z24" s="112" t="str">
        <f t="shared" si="3"/>
        <v/>
      </c>
      <c r="AC24">
        <f t="shared" si="4"/>
        <v>0</v>
      </c>
    </row>
    <row r="25" spans="1:29" ht="66.75" customHeight="1" x14ac:dyDescent="0.2">
      <c r="A25" s="208" t="s">
        <v>14</v>
      </c>
      <c r="B25" s="209" t="s">
        <v>173</v>
      </c>
      <c r="C25" s="202"/>
      <c r="D25" s="202"/>
      <c r="E25" s="202"/>
      <c r="F25" s="202"/>
      <c r="G25" s="202"/>
      <c r="H25" s="202"/>
      <c r="I25" s="202"/>
      <c r="J25" s="202"/>
      <c r="K25" s="202"/>
      <c r="L25" s="202"/>
      <c r="M25" s="202"/>
      <c r="N25" s="202"/>
      <c r="O25" s="202"/>
      <c r="P25" s="202"/>
      <c r="Q25" s="207"/>
      <c r="R25" s="491"/>
      <c r="S25" s="476"/>
      <c r="T25" s="50"/>
      <c r="U25" s="50"/>
      <c r="V25" s="50"/>
      <c r="W25" s="50"/>
      <c r="X25" s="50"/>
      <c r="Y25" s="93"/>
      <c r="Z25" s="112" t="str">
        <f t="shared" si="3"/>
        <v/>
      </c>
      <c r="AC25">
        <f t="shared" si="4"/>
        <v>0</v>
      </c>
    </row>
    <row r="26" spans="1:29" ht="66.75" customHeight="1" x14ac:dyDescent="0.2">
      <c r="A26" s="212" t="s">
        <v>16</v>
      </c>
      <c r="B26" s="420" t="s">
        <v>600</v>
      </c>
      <c r="C26" s="202"/>
      <c r="D26" s="202"/>
      <c r="E26" s="202"/>
      <c r="F26" s="202"/>
      <c r="G26" s="202"/>
      <c r="H26" s="202"/>
      <c r="I26" s="202"/>
      <c r="J26" s="202"/>
      <c r="K26" s="202"/>
      <c r="L26" s="202"/>
      <c r="M26" s="202"/>
      <c r="N26" s="202"/>
      <c r="O26" s="202"/>
      <c r="P26" s="202"/>
      <c r="Q26" s="207"/>
      <c r="R26" s="491"/>
      <c r="S26" s="1" t="s">
        <v>601</v>
      </c>
      <c r="T26" s="50"/>
      <c r="U26" s="50"/>
      <c r="V26" s="50"/>
      <c r="W26" s="50"/>
      <c r="X26" s="50"/>
      <c r="Y26" s="93"/>
      <c r="Z26" s="112"/>
    </row>
    <row r="27" spans="1:29" ht="48" customHeight="1" x14ac:dyDescent="0.2">
      <c r="A27" s="421" t="s">
        <v>18</v>
      </c>
      <c r="B27" s="213" t="s">
        <v>453</v>
      </c>
      <c r="C27" s="202"/>
      <c r="D27" s="202"/>
      <c r="E27" s="202"/>
      <c r="F27" s="202"/>
      <c r="G27" s="202"/>
      <c r="H27" s="202"/>
      <c r="I27" s="202"/>
      <c r="J27" s="202"/>
      <c r="K27" s="202"/>
      <c r="L27" s="202"/>
      <c r="M27" s="202"/>
      <c r="N27" s="202"/>
      <c r="O27" s="202"/>
      <c r="P27" s="202"/>
      <c r="Q27" s="202"/>
      <c r="R27" s="1" t="s">
        <v>486</v>
      </c>
      <c r="S27" s="182"/>
      <c r="T27" s="50"/>
      <c r="U27" s="50"/>
      <c r="V27" s="50"/>
      <c r="W27" s="50"/>
      <c r="X27" s="50"/>
      <c r="Y27" s="93"/>
      <c r="Z27" s="112" t="str">
        <f t="shared" si="3"/>
        <v/>
      </c>
      <c r="AC27">
        <f t="shared" si="4"/>
        <v>0</v>
      </c>
    </row>
    <row r="28" spans="1:29" ht="45" customHeight="1" x14ac:dyDescent="0.2">
      <c r="A28" s="205" t="s">
        <v>20</v>
      </c>
      <c r="B28" s="206" t="s">
        <v>174</v>
      </c>
      <c r="C28" s="207"/>
      <c r="D28" s="207"/>
      <c r="E28" s="207"/>
      <c r="F28" s="207"/>
      <c r="G28" s="207"/>
      <c r="H28" s="207"/>
      <c r="I28" s="207"/>
      <c r="J28" s="207"/>
      <c r="K28" s="207"/>
      <c r="L28" s="207"/>
      <c r="M28" s="207"/>
      <c r="N28" s="207"/>
      <c r="O28" s="207"/>
      <c r="P28" s="202"/>
      <c r="Q28" s="207"/>
      <c r="R28" s="476" t="s">
        <v>555</v>
      </c>
      <c r="S28" s="476" t="s">
        <v>544</v>
      </c>
      <c r="T28" s="83"/>
      <c r="U28" s="83"/>
      <c r="V28" s="83"/>
      <c r="W28" s="83"/>
      <c r="X28" s="83"/>
      <c r="Y28" s="84"/>
      <c r="Z28" s="119" t="str">
        <f>IF(AC28&gt;0,AVERAGE(Z29:Z31),"")</f>
        <v/>
      </c>
      <c r="AC28">
        <f>SUM(AC29:AC31)</f>
        <v>0</v>
      </c>
    </row>
    <row r="29" spans="1:29" x14ac:dyDescent="0.2">
      <c r="A29" s="215" t="s">
        <v>20</v>
      </c>
      <c r="B29" s="206" t="s">
        <v>420</v>
      </c>
      <c r="C29" s="207"/>
      <c r="D29" s="207"/>
      <c r="E29" s="207"/>
      <c r="F29" s="207"/>
      <c r="G29" s="207"/>
      <c r="H29" s="207"/>
      <c r="I29" s="207"/>
      <c r="J29" s="207"/>
      <c r="K29" s="207"/>
      <c r="L29" s="207"/>
      <c r="M29" s="207"/>
      <c r="N29" s="207"/>
      <c r="O29" s="207"/>
      <c r="P29" s="202"/>
      <c r="Q29" s="207"/>
      <c r="R29" s="476"/>
      <c r="S29" s="476"/>
      <c r="T29" s="50"/>
      <c r="U29" s="50"/>
      <c r="V29" s="50"/>
      <c r="W29" s="50"/>
      <c r="X29" s="50"/>
      <c r="Y29" s="93"/>
      <c r="Z29" s="112" t="str">
        <f>IF(AC29&gt;0,SUM(T29:X29),"")</f>
        <v/>
      </c>
      <c r="AC29">
        <f t="shared" ref="AC29:AC31" si="5">COUNT(T29:X29)</f>
        <v>0</v>
      </c>
    </row>
    <row r="30" spans="1:29" x14ac:dyDescent="0.2">
      <c r="A30" s="215" t="s">
        <v>111</v>
      </c>
      <c r="B30" s="206" t="s">
        <v>421</v>
      </c>
      <c r="C30" s="207"/>
      <c r="D30" s="207"/>
      <c r="E30" s="207"/>
      <c r="F30" s="207"/>
      <c r="G30" s="207"/>
      <c r="H30" s="207"/>
      <c r="I30" s="207"/>
      <c r="J30" s="207"/>
      <c r="K30" s="207"/>
      <c r="L30" s="207"/>
      <c r="M30" s="207"/>
      <c r="N30" s="207"/>
      <c r="O30" s="207"/>
      <c r="P30" s="202"/>
      <c r="Q30" s="207"/>
      <c r="R30" s="476"/>
      <c r="S30" s="476"/>
      <c r="T30" s="50"/>
      <c r="U30" s="50"/>
      <c r="V30" s="50"/>
      <c r="W30" s="50"/>
      <c r="X30" s="50"/>
      <c r="Y30" s="93"/>
      <c r="Z30" s="112" t="str">
        <f>IF(AC30&gt;0,SUM(T30:X30),"")</f>
        <v/>
      </c>
      <c r="AC30">
        <f t="shared" si="5"/>
        <v>0</v>
      </c>
    </row>
    <row r="31" spans="1:29" ht="26" x14ac:dyDescent="0.2">
      <c r="A31" s="215" t="s">
        <v>95</v>
      </c>
      <c r="B31" s="206" t="s">
        <v>175</v>
      </c>
      <c r="C31" s="207"/>
      <c r="D31" s="207"/>
      <c r="E31" s="207"/>
      <c r="F31" s="207"/>
      <c r="G31" s="207"/>
      <c r="H31" s="207"/>
      <c r="I31" s="207"/>
      <c r="J31" s="207"/>
      <c r="K31" s="207"/>
      <c r="L31" s="207"/>
      <c r="M31" s="207"/>
      <c r="N31" s="207"/>
      <c r="O31" s="207"/>
      <c r="P31" s="202"/>
      <c r="Q31" s="207"/>
      <c r="R31" s="476"/>
      <c r="S31" s="476"/>
      <c r="T31" s="50"/>
      <c r="U31" s="50"/>
      <c r="V31" s="50"/>
      <c r="W31" s="50"/>
      <c r="X31" s="50"/>
      <c r="Y31" s="93"/>
      <c r="Z31" s="112" t="str">
        <f>IF(AC31&gt;0,SUM(T31:X31),"")</f>
        <v/>
      </c>
      <c r="AC31">
        <f t="shared" si="5"/>
        <v>0</v>
      </c>
    </row>
    <row r="32" spans="1:29" x14ac:dyDescent="0.2">
      <c r="A32" s="216" t="s">
        <v>176</v>
      </c>
      <c r="B32" s="217"/>
    </row>
    <row r="33" spans="1:26" x14ac:dyDescent="0.2">
      <c r="A33" s="218" t="s">
        <v>177</v>
      </c>
      <c r="B33" s="198"/>
    </row>
    <row r="34" spans="1:26" x14ac:dyDescent="0.2">
      <c r="A34" s="219" t="s">
        <v>178</v>
      </c>
      <c r="B34" s="198"/>
      <c r="X34" s="90" t="s">
        <v>592</v>
      </c>
      <c r="Z34" s="91" t="e">
        <f>AVERAGE(Z5,Z9,Z10,Z14,Z19)</f>
        <v>#DIV/0!</v>
      </c>
    </row>
    <row r="35" spans="1:26" x14ac:dyDescent="0.2">
      <c r="A35" s="219" t="s">
        <v>179</v>
      </c>
      <c r="B35" s="198"/>
    </row>
    <row r="36" spans="1:26" x14ac:dyDescent="0.2">
      <c r="A36" s="219" t="s">
        <v>180</v>
      </c>
      <c r="B36" s="198"/>
    </row>
    <row r="37" spans="1:26" x14ac:dyDescent="0.2">
      <c r="A37" s="219" t="s">
        <v>181</v>
      </c>
      <c r="B37" s="198"/>
    </row>
    <row r="38" spans="1:26" x14ac:dyDescent="0.2">
      <c r="A38" s="28"/>
    </row>
    <row r="39" spans="1:26" x14ac:dyDescent="0.2">
      <c r="A39" s="220"/>
      <c r="B39" s="221" t="s">
        <v>23</v>
      </c>
    </row>
    <row r="40" spans="1:26" x14ac:dyDescent="0.2">
      <c r="A40" s="222" t="s">
        <v>98</v>
      </c>
      <c r="B40" s="223" t="s">
        <v>99</v>
      </c>
    </row>
  </sheetData>
  <sheetProtection password="CF63" sheet="1" objects="1" scenarios="1" selectLockedCells="1"/>
  <mergeCells count="9">
    <mergeCell ref="S10:S13"/>
    <mergeCell ref="S19:S20"/>
    <mergeCell ref="S24:S25"/>
    <mergeCell ref="S28:S31"/>
    <mergeCell ref="R5:R8"/>
    <mergeCell ref="R10:R13"/>
    <mergeCell ref="R14:R16"/>
    <mergeCell ref="R28:R31"/>
    <mergeCell ref="R19:R26"/>
  </mergeCells>
  <dataValidations count="5">
    <dataValidation type="whole" operator="equal" allowBlank="1" showInputMessage="1" showErrorMessage="1" sqref="T5:T31" xr:uid="{00000000-0002-0000-0600-000000000000}">
      <formula1>0</formula1>
    </dataValidation>
    <dataValidation type="whole" operator="equal" allowBlank="1" showInputMessage="1" showErrorMessage="1" sqref="U5:U31" xr:uid="{00000000-0002-0000-0600-000001000000}">
      <formula1>1</formula1>
    </dataValidation>
    <dataValidation type="whole" operator="equal" allowBlank="1" showInputMessage="1" showErrorMessage="1" sqref="V5:V31" xr:uid="{00000000-0002-0000-0600-000002000000}">
      <formula1>2</formula1>
    </dataValidation>
    <dataValidation type="whole" operator="equal" allowBlank="1" showInputMessage="1" showErrorMessage="1" sqref="W5:W31" xr:uid="{00000000-0002-0000-0600-000003000000}">
      <formula1>3</formula1>
    </dataValidation>
    <dataValidation type="whole" operator="equal" allowBlank="1" showInputMessage="1" showErrorMessage="1" sqref="X5:X31" xr:uid="{00000000-0002-0000-06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9"/>
  <sheetViews>
    <sheetView zoomScale="80" zoomScaleNormal="80" workbookViewId="0">
      <pane xSplit="2" ySplit="4" topLeftCell="S5" activePane="bottomRight" state="frozen"/>
      <selection pane="topRight" activeCell="C1" sqref="C1"/>
      <selection pane="bottomLeft" activeCell="A5" sqref="A5"/>
      <selection pane="bottomRight" activeCell="X6" sqref="X6:X8"/>
    </sheetView>
  </sheetViews>
  <sheetFormatPr baseColWidth="10" defaultColWidth="8.83203125" defaultRowHeight="15" x14ac:dyDescent="0.2"/>
  <cols>
    <col min="2" max="2" width="70.6640625" style="28" customWidth="1"/>
    <col min="3" max="17" width="8.83203125" customWidth="1"/>
    <col min="18" max="18" width="36.5" customWidth="1"/>
    <col min="19" max="19" width="15.6640625" customWidth="1"/>
    <col min="25" max="25" width="50.6640625" style="127" customWidth="1"/>
    <col min="26" max="26" width="13.5" customWidth="1"/>
    <col min="29" max="29" width="0" hidden="1" customWidth="1"/>
  </cols>
  <sheetData>
    <row r="1" spans="1:29" x14ac:dyDescent="0.2">
      <c r="A1" s="224" t="s">
        <v>597</v>
      </c>
      <c r="B1" s="225"/>
    </row>
    <row r="2" spans="1:29" x14ac:dyDescent="0.2">
      <c r="A2" s="226"/>
      <c r="B2" s="227"/>
      <c r="C2" s="55"/>
      <c r="D2" s="55"/>
      <c r="E2" s="55"/>
      <c r="F2" s="55"/>
      <c r="G2" s="55"/>
      <c r="H2" s="55"/>
      <c r="I2" s="55"/>
      <c r="J2" s="55"/>
      <c r="K2" s="55"/>
      <c r="L2" s="56" t="s">
        <v>24</v>
      </c>
      <c r="M2" s="55"/>
      <c r="N2" s="55"/>
      <c r="O2" s="55"/>
      <c r="P2" s="55"/>
      <c r="Q2" s="55"/>
    </row>
    <row r="3" spans="1:29" ht="42" x14ac:dyDescent="0.2">
      <c r="A3" s="228"/>
      <c r="B3" s="22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8.5" customHeight="1" x14ac:dyDescent="0.2">
      <c r="A4" s="230" t="s">
        <v>455</v>
      </c>
      <c r="B4" s="229"/>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3. Communication'!T4</f>
        <v>0</v>
      </c>
      <c r="U4" s="70">
        <f>'B. P&amp;S 3. Communication'!U4</f>
        <v>1</v>
      </c>
      <c r="V4" s="70">
        <f>'B. P&amp;S 3. Communication'!V4</f>
        <v>2</v>
      </c>
      <c r="W4" s="70">
        <f>'B. P&amp;S 3. Communication'!W4</f>
        <v>3</v>
      </c>
      <c r="X4" s="70">
        <f>'B. P&amp;S 3. Communication'!X4</f>
        <v>4</v>
      </c>
      <c r="Y4" s="71" t="s">
        <v>598</v>
      </c>
      <c r="Z4" s="72" t="s">
        <v>590</v>
      </c>
    </row>
    <row r="5" spans="1:29" ht="42" x14ac:dyDescent="0.2">
      <c r="A5" s="231" t="s">
        <v>182</v>
      </c>
      <c r="B5" s="232" t="s">
        <v>183</v>
      </c>
      <c r="C5" s="233"/>
      <c r="D5" s="233"/>
      <c r="E5" s="233"/>
      <c r="F5" s="233"/>
      <c r="G5" s="233"/>
      <c r="H5" s="233"/>
      <c r="I5" s="233"/>
      <c r="J5" s="233"/>
      <c r="K5" s="233"/>
      <c r="L5" s="233"/>
      <c r="M5" s="233"/>
      <c r="N5" s="233"/>
      <c r="O5" s="233"/>
      <c r="P5" s="233"/>
      <c r="Q5" s="233"/>
      <c r="R5" s="476" t="s">
        <v>374</v>
      </c>
      <c r="S5" s="77"/>
      <c r="T5" s="83"/>
      <c r="U5" s="83"/>
      <c r="V5" s="83"/>
      <c r="W5" s="83"/>
      <c r="X5" s="83"/>
      <c r="Y5" s="84"/>
      <c r="Z5" s="119" t="str">
        <f>IF(AC5&gt;0,AVERAGE(Z6:Z8),"")</f>
        <v/>
      </c>
      <c r="AC5">
        <f>SUM(AC6:AC8)</f>
        <v>0</v>
      </c>
    </row>
    <row r="6" spans="1:29" x14ac:dyDescent="0.2">
      <c r="A6" s="234" t="s">
        <v>4</v>
      </c>
      <c r="B6" s="235" t="s">
        <v>80</v>
      </c>
      <c r="C6" s="233"/>
      <c r="D6" s="233"/>
      <c r="E6" s="233"/>
      <c r="F6" s="233"/>
      <c r="G6" s="233"/>
      <c r="H6" s="233"/>
      <c r="I6" s="233"/>
      <c r="J6" s="233"/>
      <c r="K6" s="233"/>
      <c r="L6" s="233"/>
      <c r="M6" s="233"/>
      <c r="N6" s="233"/>
      <c r="O6" s="233"/>
      <c r="P6" s="233"/>
      <c r="Q6" s="233"/>
      <c r="R6" s="476"/>
      <c r="S6" s="80"/>
      <c r="T6" s="50"/>
      <c r="U6" s="50"/>
      <c r="V6" s="50"/>
      <c r="W6" s="50"/>
      <c r="X6" s="50"/>
      <c r="Y6" s="93"/>
      <c r="Z6" s="112" t="str">
        <f>IF(AC6&gt;0,SUM(T6:X6),"")</f>
        <v/>
      </c>
      <c r="AC6">
        <f>COUNT(T6:X6)</f>
        <v>0</v>
      </c>
    </row>
    <row r="7" spans="1:29" x14ac:dyDescent="0.2">
      <c r="A7" s="236" t="s">
        <v>6</v>
      </c>
      <c r="B7" s="237" t="s">
        <v>81</v>
      </c>
      <c r="C7" s="233"/>
      <c r="D7" s="233"/>
      <c r="E7" s="233"/>
      <c r="F7" s="233"/>
      <c r="G7" s="233"/>
      <c r="H7" s="233"/>
      <c r="I7" s="233"/>
      <c r="J7" s="233"/>
      <c r="K7" s="233"/>
      <c r="L7" s="233"/>
      <c r="M7" s="233"/>
      <c r="N7" s="233"/>
      <c r="O7" s="233"/>
      <c r="P7" s="233"/>
      <c r="Q7" s="238"/>
      <c r="R7" s="476"/>
      <c r="S7" s="80"/>
      <c r="T7" s="50"/>
      <c r="U7" s="50"/>
      <c r="V7" s="50"/>
      <c r="W7" s="50"/>
      <c r="X7" s="50"/>
      <c r="Y7" s="93"/>
      <c r="Z7" s="112" t="str">
        <f>IF(AC7&gt;0,SUM(T7:X7),"")</f>
        <v/>
      </c>
      <c r="AC7">
        <f t="shared" ref="AC7:AC9" si="0">COUNT(T7:X7)</f>
        <v>0</v>
      </c>
    </row>
    <row r="8" spans="1:29" x14ac:dyDescent="0.2">
      <c r="A8" s="236" t="s">
        <v>8</v>
      </c>
      <c r="B8" s="237" t="s">
        <v>82</v>
      </c>
      <c r="C8" s="238"/>
      <c r="D8" s="238"/>
      <c r="E8" s="238"/>
      <c r="F8" s="238"/>
      <c r="G8" s="238"/>
      <c r="H8" s="238"/>
      <c r="I8" s="238"/>
      <c r="J8" s="238"/>
      <c r="K8" s="238"/>
      <c r="L8" s="238"/>
      <c r="M8" s="238"/>
      <c r="N8" s="238"/>
      <c r="O8" s="238"/>
      <c r="P8" s="238"/>
      <c r="Q8" s="233"/>
      <c r="R8" s="476"/>
      <c r="S8" s="80"/>
      <c r="T8" s="50"/>
      <c r="U8" s="50"/>
      <c r="V8" s="50"/>
      <c r="W8" s="50"/>
      <c r="X8" s="50"/>
      <c r="Y8" s="93"/>
      <c r="Z8" s="112" t="str">
        <f>IF(AC8&gt;0,SUM(T8:X8),"")</f>
        <v/>
      </c>
      <c r="AC8">
        <f t="shared" si="0"/>
        <v>0</v>
      </c>
    </row>
    <row r="9" spans="1:29" ht="42" x14ac:dyDescent="0.2">
      <c r="A9" s="239" t="s">
        <v>184</v>
      </c>
      <c r="B9" s="240" t="s">
        <v>185</v>
      </c>
      <c r="C9" s="233"/>
      <c r="D9" s="233"/>
      <c r="E9" s="233"/>
      <c r="F9" s="233"/>
      <c r="G9" s="233"/>
      <c r="H9" s="233"/>
      <c r="I9" s="233"/>
      <c r="J9" s="233"/>
      <c r="K9" s="233"/>
      <c r="L9" s="233"/>
      <c r="M9" s="233"/>
      <c r="N9" s="233"/>
      <c r="O9" s="233"/>
      <c r="P9" s="233"/>
      <c r="Q9" s="233"/>
      <c r="R9" s="13" t="s">
        <v>372</v>
      </c>
      <c r="S9" s="80"/>
      <c r="T9" s="50"/>
      <c r="U9" s="50"/>
      <c r="V9" s="50"/>
      <c r="W9" s="50"/>
      <c r="X9" s="50"/>
      <c r="Y9" s="93"/>
      <c r="Z9" s="119" t="str">
        <f>IF(AC9&gt;0,SUM(T9:X9),"")</f>
        <v/>
      </c>
      <c r="AC9">
        <f t="shared" si="0"/>
        <v>0</v>
      </c>
    </row>
    <row r="10" spans="1:29" ht="25.5" customHeight="1" x14ac:dyDescent="0.2">
      <c r="A10" s="239" t="s">
        <v>186</v>
      </c>
      <c r="B10" s="232" t="s">
        <v>187</v>
      </c>
      <c r="C10" s="233"/>
      <c r="D10" s="233"/>
      <c r="E10" s="233"/>
      <c r="F10" s="233"/>
      <c r="G10" s="233"/>
      <c r="H10" s="233"/>
      <c r="I10" s="233"/>
      <c r="J10" s="233"/>
      <c r="K10" s="233"/>
      <c r="L10" s="233"/>
      <c r="M10" s="233"/>
      <c r="N10" s="233"/>
      <c r="O10" s="233"/>
      <c r="P10" s="233"/>
      <c r="Q10" s="233"/>
      <c r="R10" s="480" t="s">
        <v>504</v>
      </c>
      <c r="S10" s="80"/>
      <c r="T10" s="83"/>
      <c r="U10" s="83"/>
      <c r="V10" s="83"/>
      <c r="W10" s="83"/>
      <c r="X10" s="83"/>
      <c r="Y10" s="84"/>
      <c r="Z10" s="119" t="str">
        <f>IF(AC10&gt;0,AVERAGE(Z11:Z15),"")</f>
        <v/>
      </c>
      <c r="AC10">
        <f>SUM(AC11:AC15)</f>
        <v>0</v>
      </c>
    </row>
    <row r="11" spans="1:29" ht="56" x14ac:dyDescent="0.2">
      <c r="A11" s="234" t="s">
        <v>4</v>
      </c>
      <c r="B11" s="235" t="s">
        <v>454</v>
      </c>
      <c r="C11" s="233"/>
      <c r="D11" s="233"/>
      <c r="E11" s="233"/>
      <c r="F11" s="233"/>
      <c r="G11" s="233"/>
      <c r="H11" s="233"/>
      <c r="I11" s="233"/>
      <c r="J11" s="233"/>
      <c r="K11" s="233"/>
      <c r="L11" s="233"/>
      <c r="M11" s="233"/>
      <c r="N11" s="233"/>
      <c r="O11" s="233"/>
      <c r="P11" s="233"/>
      <c r="Q11" s="233"/>
      <c r="R11" s="483"/>
      <c r="S11" s="80"/>
      <c r="T11" s="50"/>
      <c r="U11" s="50"/>
      <c r="V11" s="50"/>
      <c r="W11" s="50"/>
      <c r="X11" s="50"/>
      <c r="Y11" s="93"/>
      <c r="Z11" s="112" t="str">
        <f>IF(AC11&gt;0,SUM(T11:X11),"")</f>
        <v/>
      </c>
      <c r="AC11">
        <f t="shared" ref="AC11:AC15" si="1">COUNT(T11:X11)</f>
        <v>0</v>
      </c>
    </row>
    <row r="12" spans="1:29" ht="28" x14ac:dyDescent="0.2">
      <c r="A12" s="234" t="s">
        <v>6</v>
      </c>
      <c r="B12" s="235" t="s">
        <v>188</v>
      </c>
      <c r="C12" s="233"/>
      <c r="D12" s="233"/>
      <c r="E12" s="233"/>
      <c r="F12" s="233"/>
      <c r="G12" s="233"/>
      <c r="H12" s="233"/>
      <c r="I12" s="233"/>
      <c r="J12" s="233"/>
      <c r="K12" s="233"/>
      <c r="L12" s="233"/>
      <c r="M12" s="233"/>
      <c r="N12" s="233"/>
      <c r="O12" s="233"/>
      <c r="P12" s="233"/>
      <c r="Q12" s="233"/>
      <c r="R12" s="483"/>
      <c r="S12" s="80"/>
      <c r="T12" s="50"/>
      <c r="U12" s="50"/>
      <c r="V12" s="50"/>
      <c r="W12" s="50"/>
      <c r="X12" s="50"/>
      <c r="Y12" s="93"/>
      <c r="Z12" s="112" t="str">
        <f>IF(AC12&gt;0,SUM(T12:X12),"")</f>
        <v/>
      </c>
      <c r="AC12">
        <f t="shared" si="1"/>
        <v>0</v>
      </c>
    </row>
    <row r="13" spans="1:29" ht="28" x14ac:dyDescent="0.2">
      <c r="A13" s="234" t="s">
        <v>8</v>
      </c>
      <c r="B13" s="235" t="s">
        <v>189</v>
      </c>
      <c r="C13" s="233"/>
      <c r="D13" s="233"/>
      <c r="E13" s="233"/>
      <c r="F13" s="233"/>
      <c r="G13" s="233"/>
      <c r="H13" s="233"/>
      <c r="I13" s="233"/>
      <c r="J13" s="233"/>
      <c r="K13" s="233"/>
      <c r="L13" s="233"/>
      <c r="M13" s="233"/>
      <c r="N13" s="233"/>
      <c r="O13" s="233"/>
      <c r="P13" s="233"/>
      <c r="Q13" s="233"/>
      <c r="R13" s="481"/>
      <c r="S13" s="80"/>
      <c r="T13" s="50"/>
      <c r="U13" s="50"/>
      <c r="V13" s="50"/>
      <c r="W13" s="50"/>
      <c r="X13" s="50"/>
      <c r="Y13" s="93"/>
      <c r="Z13" s="112" t="str">
        <f>IF(AC13&gt;0,SUM(T13:X13),"")</f>
        <v/>
      </c>
      <c r="AC13">
        <f t="shared" si="1"/>
        <v>0</v>
      </c>
    </row>
    <row r="14" spans="1:29" ht="28" x14ac:dyDescent="0.2">
      <c r="A14" s="241" t="s">
        <v>10</v>
      </c>
      <c r="B14" s="242" t="s">
        <v>190</v>
      </c>
      <c r="C14" s="233"/>
      <c r="D14" s="233"/>
      <c r="E14" s="233"/>
      <c r="F14" s="233"/>
      <c r="G14" s="233"/>
      <c r="H14" s="233"/>
      <c r="I14" s="233"/>
      <c r="J14" s="233"/>
      <c r="K14" s="233"/>
      <c r="L14" s="233"/>
      <c r="M14" s="233"/>
      <c r="N14" s="233"/>
      <c r="O14" s="233"/>
      <c r="P14" s="233"/>
      <c r="Q14" s="233"/>
      <c r="R14" s="1" t="s">
        <v>379</v>
      </c>
      <c r="S14" s="80"/>
      <c r="T14" s="50"/>
      <c r="U14" s="50"/>
      <c r="V14" s="50"/>
      <c r="W14" s="50"/>
      <c r="X14" s="50"/>
      <c r="Y14" s="93"/>
      <c r="Z14" s="112" t="str">
        <f>IF(AC14&gt;0,SUM(T14:X14),"")</f>
        <v/>
      </c>
      <c r="AC14">
        <f t="shared" si="1"/>
        <v>0</v>
      </c>
    </row>
    <row r="15" spans="1:29" ht="35.25" customHeight="1" x14ac:dyDescent="0.2">
      <c r="A15" s="243" t="s">
        <v>12</v>
      </c>
      <c r="B15" s="244" t="s">
        <v>422</v>
      </c>
      <c r="C15" s="233"/>
      <c r="D15" s="233"/>
      <c r="E15" s="233"/>
      <c r="F15" s="233"/>
      <c r="G15" s="233"/>
      <c r="H15" s="233"/>
      <c r="I15" s="233"/>
      <c r="J15" s="233"/>
      <c r="K15" s="233"/>
      <c r="L15" s="233"/>
      <c r="M15" s="233"/>
      <c r="N15" s="233"/>
      <c r="O15" s="233"/>
      <c r="P15" s="233"/>
      <c r="Q15" s="233"/>
      <c r="R15" s="245" t="s">
        <v>380</v>
      </c>
      <c r="S15" s="80"/>
      <c r="T15" s="50"/>
      <c r="U15" s="50"/>
      <c r="V15" s="50"/>
      <c r="W15" s="50"/>
      <c r="X15" s="50"/>
      <c r="Y15" s="93"/>
      <c r="Z15" s="112" t="str">
        <f>IF(AC15&gt;0,SUM(T15:X15),"")</f>
        <v/>
      </c>
      <c r="AC15">
        <f t="shared" si="1"/>
        <v>0</v>
      </c>
    </row>
    <row r="16" spans="1:29" ht="25.5" customHeight="1" x14ac:dyDescent="0.2">
      <c r="A16" s="246" t="s">
        <v>191</v>
      </c>
      <c r="B16" s="240" t="s">
        <v>192</v>
      </c>
      <c r="C16" s="233"/>
      <c r="D16" s="233"/>
      <c r="E16" s="233"/>
      <c r="F16" s="233"/>
      <c r="G16" s="233"/>
      <c r="H16" s="233"/>
      <c r="I16" s="233"/>
      <c r="J16" s="233"/>
      <c r="K16" s="233"/>
      <c r="L16" s="233"/>
      <c r="M16" s="233"/>
      <c r="N16" s="233"/>
      <c r="O16" s="233"/>
      <c r="P16" s="233"/>
      <c r="Q16" s="233"/>
      <c r="R16" s="480" t="s">
        <v>381</v>
      </c>
      <c r="S16" s="80"/>
      <c r="T16" s="83"/>
      <c r="U16" s="83"/>
      <c r="V16" s="83"/>
      <c r="W16" s="83"/>
      <c r="X16" s="83"/>
      <c r="Y16" s="84"/>
      <c r="Z16" s="119" t="str">
        <f>IF(AC16&gt;0,AVERAGE(Z17:Z25),"")</f>
        <v/>
      </c>
      <c r="AC16">
        <f>SUM(AC17:AC25)</f>
        <v>0</v>
      </c>
    </row>
    <row r="17" spans="1:29" ht="28" x14ac:dyDescent="0.2">
      <c r="A17" s="234" t="s">
        <v>4</v>
      </c>
      <c r="B17" s="242" t="s">
        <v>423</v>
      </c>
      <c r="C17" s="233"/>
      <c r="D17" s="233"/>
      <c r="E17" s="233"/>
      <c r="F17" s="233"/>
      <c r="G17" s="233"/>
      <c r="H17" s="233"/>
      <c r="I17" s="233"/>
      <c r="J17" s="233"/>
      <c r="K17" s="233"/>
      <c r="L17" s="233"/>
      <c r="M17" s="233"/>
      <c r="N17" s="233"/>
      <c r="O17" s="233"/>
      <c r="P17" s="233"/>
      <c r="Q17" s="233"/>
      <c r="R17" s="483"/>
      <c r="S17" s="80"/>
      <c r="T17" s="50"/>
      <c r="U17" s="50"/>
      <c r="V17" s="50"/>
      <c r="W17" s="50"/>
      <c r="X17" s="50"/>
      <c r="Y17" s="93"/>
      <c r="Z17" s="112" t="str">
        <f t="shared" ref="Z17:Z25" si="2">IF(AC17&gt;0,SUM(T17:X17),"")</f>
        <v/>
      </c>
      <c r="AC17">
        <f t="shared" ref="AC17:AC25" si="3">COUNT(T17:X17)</f>
        <v>0</v>
      </c>
    </row>
    <row r="18" spans="1:29" ht="28" x14ac:dyDescent="0.2">
      <c r="A18" s="234" t="s">
        <v>6</v>
      </c>
      <c r="B18" s="242" t="s">
        <v>193</v>
      </c>
      <c r="C18" s="233"/>
      <c r="D18" s="233"/>
      <c r="E18" s="233"/>
      <c r="F18" s="233"/>
      <c r="G18" s="233"/>
      <c r="H18" s="233"/>
      <c r="I18" s="233"/>
      <c r="J18" s="233"/>
      <c r="K18" s="233"/>
      <c r="L18" s="233"/>
      <c r="M18" s="233"/>
      <c r="N18" s="233"/>
      <c r="O18" s="233"/>
      <c r="P18" s="233"/>
      <c r="Q18" s="233"/>
      <c r="R18" s="483"/>
      <c r="S18" s="80"/>
      <c r="T18" s="50"/>
      <c r="U18" s="50"/>
      <c r="V18" s="50"/>
      <c r="W18" s="50"/>
      <c r="X18" s="50"/>
      <c r="Y18" s="93"/>
      <c r="Z18" s="112" t="str">
        <f t="shared" si="2"/>
        <v/>
      </c>
      <c r="AC18">
        <f t="shared" si="3"/>
        <v>0</v>
      </c>
    </row>
    <row r="19" spans="1:29" x14ac:dyDescent="0.2">
      <c r="A19" s="247" t="s">
        <v>8</v>
      </c>
      <c r="B19" s="244" t="s">
        <v>424</v>
      </c>
      <c r="C19" s="233"/>
      <c r="D19" s="233"/>
      <c r="E19" s="233"/>
      <c r="F19" s="233"/>
      <c r="G19" s="233"/>
      <c r="H19" s="233"/>
      <c r="I19" s="233"/>
      <c r="J19" s="233"/>
      <c r="K19" s="233"/>
      <c r="L19" s="233"/>
      <c r="M19" s="233"/>
      <c r="N19" s="233"/>
      <c r="O19" s="233"/>
      <c r="P19" s="233"/>
      <c r="Q19" s="233"/>
      <c r="R19" s="481"/>
      <c r="S19" s="80"/>
      <c r="T19" s="50"/>
      <c r="U19" s="50"/>
      <c r="V19" s="50"/>
      <c r="W19" s="50"/>
      <c r="X19" s="50"/>
      <c r="Y19" s="93"/>
      <c r="Z19" s="112" t="str">
        <f t="shared" si="2"/>
        <v/>
      </c>
      <c r="AC19">
        <f t="shared" si="3"/>
        <v>0</v>
      </c>
    </row>
    <row r="20" spans="1:29" ht="25.5" customHeight="1" x14ac:dyDescent="0.2">
      <c r="A20" s="241" t="s">
        <v>10</v>
      </c>
      <c r="B20" s="242" t="s">
        <v>194</v>
      </c>
      <c r="C20" s="233"/>
      <c r="D20" s="233"/>
      <c r="E20" s="233"/>
      <c r="F20" s="233"/>
      <c r="G20" s="233"/>
      <c r="H20" s="233"/>
      <c r="I20" s="233"/>
      <c r="J20" s="233"/>
      <c r="K20" s="233"/>
      <c r="L20" s="233"/>
      <c r="M20" s="233"/>
      <c r="N20" s="233"/>
      <c r="O20" s="233"/>
      <c r="P20" s="233"/>
      <c r="Q20" s="238"/>
      <c r="R20" s="480" t="s">
        <v>382</v>
      </c>
      <c r="S20" s="80"/>
      <c r="T20" s="50"/>
      <c r="U20" s="50"/>
      <c r="V20" s="50"/>
      <c r="W20" s="50"/>
      <c r="X20" s="50"/>
      <c r="Y20" s="93"/>
      <c r="Z20" s="112" t="str">
        <f t="shared" si="2"/>
        <v/>
      </c>
      <c r="AC20">
        <f t="shared" si="3"/>
        <v>0</v>
      </c>
    </row>
    <row r="21" spans="1:29" ht="28" x14ac:dyDescent="0.2">
      <c r="A21" s="248" t="s">
        <v>12</v>
      </c>
      <c r="B21" s="242" t="s">
        <v>425</v>
      </c>
      <c r="C21" s="233"/>
      <c r="D21" s="233"/>
      <c r="E21" s="233"/>
      <c r="F21" s="233"/>
      <c r="G21" s="233"/>
      <c r="H21" s="233"/>
      <c r="I21" s="233"/>
      <c r="J21" s="233"/>
      <c r="K21" s="233"/>
      <c r="L21" s="233"/>
      <c r="M21" s="233"/>
      <c r="N21" s="233"/>
      <c r="O21" s="233"/>
      <c r="P21" s="233"/>
      <c r="Q21" s="233"/>
      <c r="R21" s="483"/>
      <c r="S21" s="80"/>
      <c r="T21" s="50"/>
      <c r="U21" s="50"/>
      <c r="V21" s="50"/>
      <c r="W21" s="50"/>
      <c r="X21" s="50"/>
      <c r="Y21" s="93"/>
      <c r="Z21" s="112" t="str">
        <f t="shared" si="2"/>
        <v/>
      </c>
      <c r="AC21">
        <f t="shared" si="3"/>
        <v>0</v>
      </c>
    </row>
    <row r="22" spans="1:29" ht="28" x14ac:dyDescent="0.2">
      <c r="A22" s="248" t="s">
        <v>14</v>
      </c>
      <c r="B22" s="242" t="s">
        <v>535</v>
      </c>
      <c r="C22" s="233"/>
      <c r="D22" s="233"/>
      <c r="E22" s="233"/>
      <c r="F22" s="233"/>
      <c r="G22" s="233"/>
      <c r="H22" s="233"/>
      <c r="I22" s="233"/>
      <c r="J22" s="233"/>
      <c r="K22" s="233"/>
      <c r="L22" s="233"/>
      <c r="M22" s="249" t="s">
        <v>366</v>
      </c>
      <c r="N22" s="249" t="s">
        <v>366</v>
      </c>
      <c r="O22" s="233"/>
      <c r="P22" s="233"/>
      <c r="Q22" s="233"/>
      <c r="R22" s="483"/>
      <c r="S22" s="80"/>
      <c r="T22" s="50"/>
      <c r="U22" s="50"/>
      <c r="V22" s="50"/>
      <c r="W22" s="50"/>
      <c r="X22" s="50"/>
      <c r="Y22" s="93"/>
      <c r="Z22" s="112" t="str">
        <f t="shared" si="2"/>
        <v/>
      </c>
      <c r="AC22">
        <f t="shared" si="3"/>
        <v>0</v>
      </c>
    </row>
    <row r="23" spans="1:29" ht="26" x14ac:dyDescent="0.2">
      <c r="A23" s="250" t="s">
        <v>16</v>
      </c>
      <c r="B23" s="237" t="s">
        <v>426</v>
      </c>
      <c r="C23" s="233"/>
      <c r="D23" s="233"/>
      <c r="E23" s="233"/>
      <c r="F23" s="233"/>
      <c r="G23" s="233"/>
      <c r="H23" s="233"/>
      <c r="I23" s="238"/>
      <c r="J23" s="238"/>
      <c r="K23" s="238"/>
      <c r="L23" s="249" t="s">
        <v>366</v>
      </c>
      <c r="M23" s="249" t="s">
        <v>366</v>
      </c>
      <c r="N23" s="249" t="s">
        <v>366</v>
      </c>
      <c r="O23" s="233"/>
      <c r="P23" s="233"/>
      <c r="Q23" s="233"/>
      <c r="R23" s="483"/>
      <c r="S23" s="80"/>
      <c r="T23" s="50"/>
      <c r="U23" s="50"/>
      <c r="V23" s="50"/>
      <c r="W23" s="50"/>
      <c r="X23" s="50"/>
      <c r="Y23" s="93"/>
      <c r="Z23" s="112" t="str">
        <f t="shared" si="2"/>
        <v/>
      </c>
      <c r="AC23">
        <f t="shared" si="3"/>
        <v>0</v>
      </c>
    </row>
    <row r="24" spans="1:29" ht="26" x14ac:dyDescent="0.2">
      <c r="A24" s="250" t="s">
        <v>18</v>
      </c>
      <c r="B24" s="237" t="s">
        <v>195</v>
      </c>
      <c r="C24" s="238"/>
      <c r="D24" s="238"/>
      <c r="E24" s="238"/>
      <c r="F24" s="238"/>
      <c r="G24" s="238"/>
      <c r="H24" s="238"/>
      <c r="I24" s="238"/>
      <c r="J24" s="238"/>
      <c r="K24" s="238"/>
      <c r="L24" s="238"/>
      <c r="M24" s="238"/>
      <c r="N24" s="238"/>
      <c r="O24" s="233"/>
      <c r="P24" s="238"/>
      <c r="Q24" s="238"/>
      <c r="R24" s="483"/>
      <c r="S24" s="80"/>
      <c r="T24" s="50"/>
      <c r="U24" s="50"/>
      <c r="V24" s="50"/>
      <c r="W24" s="50"/>
      <c r="X24" s="50"/>
      <c r="Y24" s="93"/>
      <c r="Z24" s="112" t="str">
        <f t="shared" si="2"/>
        <v/>
      </c>
      <c r="AC24">
        <f t="shared" si="3"/>
        <v>0</v>
      </c>
    </row>
    <row r="25" spans="1:29" x14ac:dyDescent="0.2">
      <c r="A25" s="251" t="s">
        <v>20</v>
      </c>
      <c r="B25" s="235" t="s">
        <v>196</v>
      </c>
      <c r="C25" s="233"/>
      <c r="D25" s="233"/>
      <c r="E25" s="233"/>
      <c r="F25" s="233"/>
      <c r="G25" s="233"/>
      <c r="H25" s="233"/>
      <c r="I25" s="233"/>
      <c r="J25" s="233"/>
      <c r="K25" s="233"/>
      <c r="L25" s="233"/>
      <c r="M25" s="233"/>
      <c r="N25" s="233"/>
      <c r="O25" s="233"/>
      <c r="P25" s="233"/>
      <c r="Q25" s="233"/>
      <c r="R25" s="481"/>
      <c r="S25" s="88"/>
      <c r="T25" s="50"/>
      <c r="U25" s="50"/>
      <c r="V25" s="50"/>
      <c r="W25" s="50"/>
      <c r="X25" s="50"/>
      <c r="Y25" s="93"/>
      <c r="Z25" s="112" t="str">
        <f t="shared" si="2"/>
        <v/>
      </c>
      <c r="AC25">
        <f t="shared" si="3"/>
        <v>0</v>
      </c>
    </row>
    <row r="26" spans="1:29" ht="41.25" customHeight="1" x14ac:dyDescent="0.2">
      <c r="A26" s="252" t="s">
        <v>197</v>
      </c>
      <c r="B26" s="253" t="s">
        <v>427</v>
      </c>
      <c r="C26" s="238"/>
      <c r="D26" s="238"/>
      <c r="E26" s="238"/>
      <c r="F26" s="238"/>
      <c r="G26" s="238"/>
      <c r="H26" s="238"/>
      <c r="I26" s="238"/>
      <c r="J26" s="238"/>
      <c r="K26" s="238"/>
      <c r="L26" s="238"/>
      <c r="M26" s="238"/>
      <c r="N26" s="238"/>
      <c r="O26" s="238"/>
      <c r="P26" s="238"/>
      <c r="Q26" s="233"/>
      <c r="R26" s="487" t="s">
        <v>488</v>
      </c>
      <c r="S26" s="77"/>
      <c r="T26" s="83"/>
      <c r="U26" s="83"/>
      <c r="V26" s="83"/>
      <c r="W26" s="83"/>
      <c r="X26" s="83"/>
      <c r="Y26" s="84"/>
      <c r="Z26" s="119" t="str">
        <f>IF(AC26&gt;0,AVERAGE(Z27:Z33),"")</f>
        <v/>
      </c>
      <c r="AC26">
        <f>SUM(AC27:AC33)</f>
        <v>0</v>
      </c>
    </row>
    <row r="27" spans="1:29" ht="26" x14ac:dyDescent="0.2">
      <c r="A27" s="236" t="s">
        <v>4</v>
      </c>
      <c r="B27" s="237" t="s">
        <v>198</v>
      </c>
      <c r="C27" s="238"/>
      <c r="D27" s="238"/>
      <c r="E27" s="238"/>
      <c r="F27" s="238"/>
      <c r="G27" s="238"/>
      <c r="H27" s="238"/>
      <c r="I27" s="238"/>
      <c r="J27" s="238"/>
      <c r="K27" s="238"/>
      <c r="L27" s="238"/>
      <c r="M27" s="238"/>
      <c r="N27" s="238"/>
      <c r="O27" s="238"/>
      <c r="P27" s="238"/>
      <c r="Q27" s="233"/>
      <c r="R27" s="488"/>
      <c r="S27" s="80"/>
      <c r="T27" s="50"/>
      <c r="U27" s="50"/>
      <c r="V27" s="50"/>
      <c r="W27" s="50"/>
      <c r="X27" s="50"/>
      <c r="Y27" s="93"/>
      <c r="Z27" s="112" t="str">
        <f t="shared" ref="Z27:Z33" si="4">IF(AC27&gt;0,SUM(T27:X27),"")</f>
        <v/>
      </c>
      <c r="AC27">
        <f t="shared" ref="AC27:AC33" si="5">COUNT(T27:X27)</f>
        <v>0</v>
      </c>
    </row>
    <row r="28" spans="1:29" x14ac:dyDescent="0.2">
      <c r="A28" s="236" t="s">
        <v>6</v>
      </c>
      <c r="B28" s="237" t="s">
        <v>428</v>
      </c>
      <c r="C28" s="238"/>
      <c r="D28" s="238"/>
      <c r="E28" s="238"/>
      <c r="F28" s="238"/>
      <c r="G28" s="238"/>
      <c r="H28" s="238"/>
      <c r="I28" s="238"/>
      <c r="J28" s="238"/>
      <c r="K28" s="238"/>
      <c r="L28" s="238"/>
      <c r="M28" s="238"/>
      <c r="N28" s="238"/>
      <c r="O28" s="238"/>
      <c r="P28" s="238"/>
      <c r="Q28" s="233"/>
      <c r="R28" s="488"/>
      <c r="S28" s="80"/>
      <c r="T28" s="50"/>
      <c r="U28" s="50"/>
      <c r="V28" s="50"/>
      <c r="W28" s="50"/>
      <c r="X28" s="50"/>
      <c r="Y28" s="93"/>
      <c r="Z28" s="112" t="str">
        <f t="shared" si="4"/>
        <v/>
      </c>
      <c r="AC28">
        <f t="shared" si="5"/>
        <v>0</v>
      </c>
    </row>
    <row r="29" spans="1:29" ht="26" x14ac:dyDescent="0.2">
      <c r="A29" s="236" t="s">
        <v>8</v>
      </c>
      <c r="B29" s="237" t="s">
        <v>429</v>
      </c>
      <c r="C29" s="238"/>
      <c r="D29" s="238"/>
      <c r="E29" s="238"/>
      <c r="F29" s="238"/>
      <c r="G29" s="238"/>
      <c r="H29" s="238"/>
      <c r="I29" s="238"/>
      <c r="J29" s="238"/>
      <c r="K29" s="238"/>
      <c r="L29" s="238"/>
      <c r="M29" s="238"/>
      <c r="N29" s="238"/>
      <c r="O29" s="238"/>
      <c r="P29" s="238"/>
      <c r="Q29" s="233"/>
      <c r="R29" s="488"/>
      <c r="S29" s="88"/>
      <c r="T29" s="50"/>
      <c r="U29" s="50"/>
      <c r="V29" s="50"/>
      <c r="W29" s="50"/>
      <c r="X29" s="50"/>
      <c r="Y29" s="93"/>
      <c r="Z29" s="112" t="str">
        <f t="shared" si="4"/>
        <v/>
      </c>
      <c r="AC29">
        <f t="shared" si="5"/>
        <v>0</v>
      </c>
    </row>
    <row r="30" spans="1:29" ht="45" customHeight="1" x14ac:dyDescent="0.2">
      <c r="A30" s="236" t="s">
        <v>10</v>
      </c>
      <c r="B30" s="237" t="s">
        <v>487</v>
      </c>
      <c r="C30" s="238"/>
      <c r="D30" s="238"/>
      <c r="E30" s="238"/>
      <c r="F30" s="238"/>
      <c r="G30" s="238"/>
      <c r="H30" s="238"/>
      <c r="I30" s="238"/>
      <c r="J30" s="238"/>
      <c r="K30" s="238"/>
      <c r="L30" s="238"/>
      <c r="M30" s="238"/>
      <c r="N30" s="238"/>
      <c r="O30" s="238"/>
      <c r="P30" s="238"/>
      <c r="Q30" s="233"/>
      <c r="R30" s="488"/>
      <c r="S30" s="480" t="s">
        <v>547</v>
      </c>
      <c r="T30" s="50"/>
      <c r="U30" s="50"/>
      <c r="V30" s="50"/>
      <c r="W30" s="50"/>
      <c r="X30" s="50"/>
      <c r="Y30" s="93"/>
      <c r="Z30" s="112" t="str">
        <f t="shared" si="4"/>
        <v/>
      </c>
      <c r="AC30">
        <f t="shared" si="5"/>
        <v>0</v>
      </c>
    </row>
    <row r="31" spans="1:29" x14ac:dyDescent="0.2">
      <c r="A31" s="236" t="s">
        <v>12</v>
      </c>
      <c r="B31" s="237" t="s">
        <v>431</v>
      </c>
      <c r="C31" s="238"/>
      <c r="D31" s="238"/>
      <c r="E31" s="238"/>
      <c r="F31" s="238"/>
      <c r="G31" s="238"/>
      <c r="H31" s="238"/>
      <c r="I31" s="238"/>
      <c r="J31" s="238"/>
      <c r="K31" s="238"/>
      <c r="L31" s="238"/>
      <c r="M31" s="238"/>
      <c r="N31" s="238"/>
      <c r="O31" s="238"/>
      <c r="P31" s="238"/>
      <c r="Q31" s="233"/>
      <c r="R31" s="488"/>
      <c r="S31" s="483"/>
      <c r="T31" s="50"/>
      <c r="U31" s="50"/>
      <c r="V31" s="50"/>
      <c r="W31" s="50"/>
      <c r="X31" s="50"/>
      <c r="Y31" s="93"/>
      <c r="Z31" s="112" t="str">
        <f t="shared" si="4"/>
        <v/>
      </c>
      <c r="AC31">
        <f t="shared" si="5"/>
        <v>0</v>
      </c>
    </row>
    <row r="32" spans="1:29" ht="26" x14ac:dyDescent="0.2">
      <c r="A32" s="236" t="s">
        <v>14</v>
      </c>
      <c r="B32" s="237" t="s">
        <v>430</v>
      </c>
      <c r="C32" s="238"/>
      <c r="D32" s="238"/>
      <c r="E32" s="238"/>
      <c r="F32" s="238"/>
      <c r="G32" s="238"/>
      <c r="H32" s="238"/>
      <c r="I32" s="238"/>
      <c r="J32" s="238"/>
      <c r="K32" s="238"/>
      <c r="L32" s="238"/>
      <c r="M32" s="238"/>
      <c r="N32" s="238"/>
      <c r="O32" s="238"/>
      <c r="P32" s="238"/>
      <c r="Q32" s="233"/>
      <c r="R32" s="488"/>
      <c r="S32" s="483"/>
      <c r="T32" s="50"/>
      <c r="U32" s="50"/>
      <c r="V32" s="50"/>
      <c r="W32" s="50"/>
      <c r="X32" s="50"/>
      <c r="Y32" s="93"/>
      <c r="Z32" s="112" t="str">
        <f t="shared" si="4"/>
        <v/>
      </c>
      <c r="AC32">
        <f t="shared" si="5"/>
        <v>0</v>
      </c>
    </row>
    <row r="33" spans="1:29" x14ac:dyDescent="0.2">
      <c r="A33" s="236" t="s">
        <v>16</v>
      </c>
      <c r="B33" s="237" t="s">
        <v>474</v>
      </c>
      <c r="C33" s="238"/>
      <c r="D33" s="238"/>
      <c r="E33" s="238"/>
      <c r="F33" s="238"/>
      <c r="G33" s="238"/>
      <c r="H33" s="238"/>
      <c r="I33" s="238"/>
      <c r="J33" s="238"/>
      <c r="K33" s="238"/>
      <c r="L33" s="238"/>
      <c r="M33" s="238"/>
      <c r="N33" s="238"/>
      <c r="O33" s="238"/>
      <c r="P33" s="238"/>
      <c r="Q33" s="233"/>
      <c r="R33" s="489"/>
      <c r="S33" s="481"/>
      <c r="T33" s="50"/>
      <c r="U33" s="50"/>
      <c r="V33" s="50"/>
      <c r="W33" s="50"/>
      <c r="X33" s="50"/>
      <c r="Y33" s="93"/>
      <c r="Z33" s="112" t="str">
        <f t="shared" si="4"/>
        <v/>
      </c>
      <c r="AC33">
        <f t="shared" si="5"/>
        <v>0</v>
      </c>
    </row>
    <row r="34" spans="1:29" x14ac:dyDescent="0.2">
      <c r="A34" s="254" t="s">
        <v>199</v>
      </c>
      <c r="B34" s="255"/>
    </row>
    <row r="35" spans="1:29" x14ac:dyDescent="0.2">
      <c r="A35" s="254" t="s">
        <v>200</v>
      </c>
      <c r="B35" s="256"/>
    </row>
    <row r="36" spans="1:29" x14ac:dyDescent="0.2">
      <c r="A36" s="257" t="s">
        <v>201</v>
      </c>
      <c r="B36" s="229"/>
      <c r="X36" s="90" t="s">
        <v>592</v>
      </c>
      <c r="Z36" s="91" t="e">
        <f>AVERAGE(Z5,Z9,Z10,Z16,Z26)</f>
        <v>#DIV/0!</v>
      </c>
    </row>
    <row r="37" spans="1:29" x14ac:dyDescent="0.2">
      <c r="A37" s="258" t="s">
        <v>202</v>
      </c>
      <c r="B37" s="229"/>
    </row>
    <row r="38" spans="1:29" x14ac:dyDescent="0.2">
      <c r="A38" s="258" t="s">
        <v>203</v>
      </c>
      <c r="B38" s="229"/>
    </row>
    <row r="39" spans="1:29" x14ac:dyDescent="0.2">
      <c r="A39" s="258" t="s">
        <v>204</v>
      </c>
      <c r="B39" s="229"/>
    </row>
    <row r="40" spans="1:29" x14ac:dyDescent="0.2">
      <c r="A40" s="258" t="s">
        <v>205</v>
      </c>
      <c r="B40" s="229"/>
    </row>
    <row r="41" spans="1:29" x14ac:dyDescent="0.2">
      <c r="A41" s="258" t="s">
        <v>206</v>
      </c>
      <c r="B41" s="229"/>
    </row>
    <row r="42" spans="1:29" x14ac:dyDescent="0.2">
      <c r="A42" s="258" t="s">
        <v>207</v>
      </c>
      <c r="B42" s="229"/>
    </row>
    <row r="43" spans="1:29" x14ac:dyDescent="0.2">
      <c r="A43" s="258" t="s">
        <v>208</v>
      </c>
      <c r="B43" s="229"/>
    </row>
    <row r="44" spans="1:29" x14ac:dyDescent="0.2">
      <c r="A44" s="258" t="s">
        <v>209</v>
      </c>
      <c r="B44" s="229"/>
    </row>
    <row r="45" spans="1:29" x14ac:dyDescent="0.2">
      <c r="A45" s="258" t="s">
        <v>210</v>
      </c>
      <c r="B45" s="229"/>
    </row>
    <row r="46" spans="1:29" x14ac:dyDescent="0.2">
      <c r="A46" s="259" t="s">
        <v>392</v>
      </c>
    </row>
    <row r="47" spans="1:29" x14ac:dyDescent="0.2">
      <c r="B47" s="260"/>
    </row>
    <row r="48" spans="1:29" x14ac:dyDescent="0.2">
      <c r="A48" s="261"/>
      <c r="B48" s="262" t="s">
        <v>23</v>
      </c>
    </row>
    <row r="49" spans="1:2" x14ac:dyDescent="0.2">
      <c r="A49" s="263" t="s">
        <v>98</v>
      </c>
      <c r="B49" s="264" t="s">
        <v>99</v>
      </c>
    </row>
  </sheetData>
  <sheetProtection password="CF63" sheet="1" objects="1" scenarios="1" selectLockedCells="1"/>
  <mergeCells count="6">
    <mergeCell ref="S30:S33"/>
    <mergeCell ref="R5:R8"/>
    <mergeCell ref="R10:R13"/>
    <mergeCell ref="R16:R19"/>
    <mergeCell ref="R20:R25"/>
    <mergeCell ref="R26:R33"/>
  </mergeCells>
  <dataValidations count="5">
    <dataValidation type="whole" operator="equal" allowBlank="1" showInputMessage="1" showErrorMessage="1" sqref="T5:T33" xr:uid="{00000000-0002-0000-0700-000000000000}">
      <formula1>0</formula1>
    </dataValidation>
    <dataValidation type="whole" operator="equal" allowBlank="1" showInputMessage="1" showErrorMessage="1" sqref="U5:U33" xr:uid="{00000000-0002-0000-0700-000001000000}">
      <formula1>1</formula1>
    </dataValidation>
    <dataValidation type="whole" operator="equal" allowBlank="1" showInputMessage="1" showErrorMessage="1" sqref="V5:V33" xr:uid="{00000000-0002-0000-0700-000002000000}">
      <formula1>2</formula1>
    </dataValidation>
    <dataValidation type="whole" operator="equal" allowBlank="1" showInputMessage="1" showErrorMessage="1" sqref="W5:W33" xr:uid="{00000000-0002-0000-0700-000003000000}">
      <formula1>3</formula1>
    </dataValidation>
    <dataValidation type="whole" operator="equal" allowBlank="1" showInputMessage="1" showErrorMessage="1" sqref="X5:X33" xr:uid="{00000000-0002-0000-07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3"/>
  <sheetViews>
    <sheetView zoomScale="70" zoomScaleNormal="70" workbookViewId="0">
      <pane xSplit="2" ySplit="4" topLeftCell="R20" activePane="bottomRight" state="frozen"/>
      <selection pane="topRight" activeCell="C1" sqref="C1"/>
      <selection pane="bottomLeft" activeCell="A5" sqref="A5"/>
      <selection pane="bottomRight" activeCell="T6" sqref="T6"/>
    </sheetView>
  </sheetViews>
  <sheetFormatPr baseColWidth="10" defaultColWidth="8.83203125" defaultRowHeight="15" x14ac:dyDescent="0.2"/>
  <cols>
    <col min="2" max="2" width="70.6640625" style="28" customWidth="1"/>
    <col min="3" max="17" width="8.83203125" customWidth="1"/>
    <col min="18" max="18" width="28.5" customWidth="1"/>
    <col min="19" max="19" width="17" customWidth="1"/>
    <col min="25" max="25" width="50.6640625" style="127" customWidth="1"/>
    <col min="26" max="26" width="13.6640625" customWidth="1"/>
    <col min="29" max="29" width="0" hidden="1" customWidth="1"/>
  </cols>
  <sheetData>
    <row r="1" spans="1:29" x14ac:dyDescent="0.2">
      <c r="A1" s="265" t="s">
        <v>597</v>
      </c>
      <c r="B1" s="266"/>
    </row>
    <row r="2" spans="1:29" x14ac:dyDescent="0.2">
      <c r="A2" s="267"/>
      <c r="B2" s="268"/>
      <c r="C2" s="55"/>
      <c r="D2" s="55"/>
      <c r="E2" s="55"/>
      <c r="F2" s="55"/>
      <c r="G2" s="55"/>
      <c r="H2" s="55"/>
      <c r="I2" s="55"/>
      <c r="J2" s="55"/>
      <c r="K2" s="55"/>
      <c r="L2" s="56" t="s">
        <v>24</v>
      </c>
      <c r="M2" s="55"/>
      <c r="N2" s="55"/>
      <c r="O2" s="55"/>
      <c r="P2" s="55"/>
      <c r="Q2" s="55"/>
    </row>
    <row r="3" spans="1:29" ht="42" x14ac:dyDescent="0.2">
      <c r="A3" s="269"/>
      <c r="B3" s="270"/>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4.75" customHeight="1" x14ac:dyDescent="0.2">
      <c r="A4" s="271" t="s">
        <v>498</v>
      </c>
      <c r="B4" s="270"/>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4.Goods &amp; services'!T4</f>
        <v>0</v>
      </c>
      <c r="U4" s="70">
        <f>'B. P&amp;S 4.Goods &amp; services'!U4</f>
        <v>1</v>
      </c>
      <c r="V4" s="70">
        <f>'B. P&amp;S 4.Goods &amp; services'!V4</f>
        <v>2</v>
      </c>
      <c r="W4" s="70">
        <f>'B. P&amp;S 4.Goods &amp; services'!W4</f>
        <v>3</v>
      </c>
      <c r="X4" s="70">
        <f>'B. P&amp;S 4.Goods &amp; services'!X4</f>
        <v>4</v>
      </c>
      <c r="Y4" s="71" t="s">
        <v>598</v>
      </c>
      <c r="Z4" s="72" t="s">
        <v>590</v>
      </c>
    </row>
    <row r="5" spans="1:29" ht="38.25" customHeight="1" x14ac:dyDescent="0.2">
      <c r="A5" s="272" t="s">
        <v>211</v>
      </c>
      <c r="B5" s="273" t="s">
        <v>212</v>
      </c>
      <c r="C5" s="274"/>
      <c r="D5" s="274"/>
      <c r="E5" s="274"/>
      <c r="F5" s="274"/>
      <c r="G5" s="274"/>
      <c r="H5" s="274"/>
      <c r="I5" s="274"/>
      <c r="J5" s="274"/>
      <c r="K5" s="274"/>
      <c r="L5" s="274"/>
      <c r="M5" s="275" t="s">
        <v>367</v>
      </c>
      <c r="N5" s="275" t="s">
        <v>367</v>
      </c>
      <c r="O5" s="274"/>
      <c r="P5" s="274"/>
      <c r="Q5" s="274"/>
      <c r="R5" s="480" t="s">
        <v>556</v>
      </c>
      <c r="S5" s="77"/>
      <c r="T5" s="83"/>
      <c r="U5" s="83"/>
      <c r="V5" s="83"/>
      <c r="W5" s="83"/>
      <c r="X5" s="83"/>
      <c r="Y5" s="84"/>
      <c r="Z5" s="119" t="str">
        <f>IF(AC5&gt;0,AVERAGE(Z6:Z7,Z10,Z11,Z12,Z13),"")</f>
        <v/>
      </c>
      <c r="AC5">
        <f>SUM(AC6:AC7,AC10,AC12,AC11,AC13)</f>
        <v>0</v>
      </c>
    </row>
    <row r="6" spans="1:29" ht="36" x14ac:dyDescent="0.2">
      <c r="A6" s="276" t="s">
        <v>4</v>
      </c>
      <c r="B6" s="277" t="s">
        <v>213</v>
      </c>
      <c r="C6" s="274"/>
      <c r="D6" s="274"/>
      <c r="E6" s="274"/>
      <c r="F6" s="274"/>
      <c r="G6" s="274"/>
      <c r="H6" s="274"/>
      <c r="I6" s="274"/>
      <c r="J6" s="274"/>
      <c r="K6" s="274"/>
      <c r="L6" s="274"/>
      <c r="M6" s="275" t="s">
        <v>367</v>
      </c>
      <c r="N6" s="275" t="s">
        <v>367</v>
      </c>
      <c r="O6" s="274"/>
      <c r="P6" s="274"/>
      <c r="Q6" s="274"/>
      <c r="R6" s="483"/>
      <c r="S6" s="80"/>
      <c r="T6" s="50"/>
      <c r="U6" s="50"/>
      <c r="V6" s="50"/>
      <c r="W6" s="50"/>
      <c r="X6" s="50"/>
      <c r="Y6" s="93"/>
      <c r="Z6" s="112" t="str">
        <f>IF(AC6&gt;0,SUM(T6:X6),"")</f>
        <v/>
      </c>
      <c r="AC6">
        <f>COUNT(T6:X6)</f>
        <v>0</v>
      </c>
    </row>
    <row r="7" spans="1:29" ht="36" x14ac:dyDescent="0.2">
      <c r="A7" s="278" t="s">
        <v>6</v>
      </c>
      <c r="B7" s="279" t="s">
        <v>214</v>
      </c>
      <c r="C7" s="274"/>
      <c r="D7" s="274"/>
      <c r="E7" s="274"/>
      <c r="F7" s="274"/>
      <c r="G7" s="274"/>
      <c r="H7" s="274"/>
      <c r="I7" s="274"/>
      <c r="J7" s="274"/>
      <c r="K7" s="274"/>
      <c r="L7" s="274"/>
      <c r="M7" s="275" t="s">
        <v>367</v>
      </c>
      <c r="N7" s="275" t="s">
        <v>367</v>
      </c>
      <c r="O7" s="274"/>
      <c r="P7" s="274"/>
      <c r="Q7" s="274"/>
      <c r="R7" s="483"/>
      <c r="S7" s="80"/>
      <c r="T7" s="83"/>
      <c r="U7" s="83"/>
      <c r="V7" s="83"/>
      <c r="W7" s="83"/>
      <c r="X7" s="83"/>
      <c r="Y7" s="84"/>
      <c r="Z7" s="119" t="str">
        <f>IF(AC7&gt;0,AVERAGE(Z8:Z9),"")</f>
        <v/>
      </c>
      <c r="AC7">
        <f>SUM(AC8:AC9)</f>
        <v>0</v>
      </c>
    </row>
    <row r="8" spans="1:29" ht="36" x14ac:dyDescent="0.2">
      <c r="A8" s="280" t="s">
        <v>85</v>
      </c>
      <c r="B8" s="279" t="s">
        <v>215</v>
      </c>
      <c r="C8" s="274"/>
      <c r="D8" s="274"/>
      <c r="E8" s="274"/>
      <c r="F8" s="274"/>
      <c r="G8" s="274"/>
      <c r="H8" s="274"/>
      <c r="I8" s="274"/>
      <c r="J8" s="274"/>
      <c r="K8" s="274"/>
      <c r="L8" s="274"/>
      <c r="M8" s="275" t="s">
        <v>367</v>
      </c>
      <c r="N8" s="275" t="s">
        <v>367</v>
      </c>
      <c r="O8" s="274"/>
      <c r="P8" s="274"/>
      <c r="Q8" s="274"/>
      <c r="R8" s="483"/>
      <c r="S8" s="80"/>
      <c r="T8" s="50"/>
      <c r="U8" s="50"/>
      <c r="V8" s="50"/>
      <c r="W8" s="50"/>
      <c r="X8" s="50"/>
      <c r="Y8" s="93"/>
      <c r="Z8" s="112" t="str">
        <f t="shared" ref="Z8:Z13" si="0">IF(AC8&gt;0,SUM(T8:X8),"")</f>
        <v/>
      </c>
      <c r="AC8">
        <f t="shared" ref="AC8:AC13" si="1">COUNT(T8:X8)</f>
        <v>0</v>
      </c>
    </row>
    <row r="9" spans="1:29" ht="36" x14ac:dyDescent="0.2">
      <c r="A9" s="280" t="s">
        <v>86</v>
      </c>
      <c r="B9" s="279" t="s">
        <v>216</v>
      </c>
      <c r="C9" s="274"/>
      <c r="D9" s="274"/>
      <c r="E9" s="274"/>
      <c r="F9" s="274"/>
      <c r="G9" s="274"/>
      <c r="H9" s="274"/>
      <c r="I9" s="274"/>
      <c r="J9" s="274"/>
      <c r="K9" s="274"/>
      <c r="L9" s="274"/>
      <c r="M9" s="275" t="s">
        <v>367</v>
      </c>
      <c r="N9" s="275" t="s">
        <v>367</v>
      </c>
      <c r="O9" s="274"/>
      <c r="P9" s="274"/>
      <c r="Q9" s="274"/>
      <c r="R9" s="483"/>
      <c r="S9" s="80"/>
      <c r="T9" s="50"/>
      <c r="U9" s="50"/>
      <c r="V9" s="50"/>
      <c r="W9" s="50"/>
      <c r="X9" s="50"/>
      <c r="Y9" s="93"/>
      <c r="Z9" s="112" t="str">
        <f t="shared" si="0"/>
        <v/>
      </c>
      <c r="AC9">
        <f t="shared" si="1"/>
        <v>0</v>
      </c>
    </row>
    <row r="10" spans="1:29" ht="36" x14ac:dyDescent="0.2">
      <c r="A10" s="278" t="s">
        <v>8</v>
      </c>
      <c r="B10" s="279" t="s">
        <v>217</v>
      </c>
      <c r="C10" s="274"/>
      <c r="D10" s="274"/>
      <c r="E10" s="274"/>
      <c r="F10" s="274"/>
      <c r="G10" s="274"/>
      <c r="H10" s="274"/>
      <c r="I10" s="281"/>
      <c r="J10" s="281"/>
      <c r="K10" s="281"/>
      <c r="L10" s="274"/>
      <c r="M10" s="275" t="s">
        <v>367</v>
      </c>
      <c r="N10" s="275" t="s">
        <v>367</v>
      </c>
      <c r="O10" s="274"/>
      <c r="P10" s="274"/>
      <c r="Q10" s="274"/>
      <c r="R10" s="483"/>
      <c r="S10" s="80"/>
      <c r="T10" s="50"/>
      <c r="U10" s="50"/>
      <c r="V10" s="50"/>
      <c r="W10" s="50"/>
      <c r="X10" s="50"/>
      <c r="Y10" s="93"/>
      <c r="Z10" s="112" t="str">
        <f t="shared" si="0"/>
        <v/>
      </c>
      <c r="AC10">
        <f t="shared" si="1"/>
        <v>0</v>
      </c>
    </row>
    <row r="11" spans="1:29" ht="28" x14ac:dyDescent="0.2">
      <c r="A11" s="276" t="s">
        <v>10</v>
      </c>
      <c r="B11" s="277" t="s">
        <v>218</v>
      </c>
      <c r="C11" s="281"/>
      <c r="D11" s="281"/>
      <c r="E11" s="274"/>
      <c r="F11" s="274"/>
      <c r="G11" s="274"/>
      <c r="H11" s="281"/>
      <c r="I11" s="274"/>
      <c r="J11" s="274"/>
      <c r="K11" s="274"/>
      <c r="L11" s="274"/>
      <c r="M11" s="281"/>
      <c r="N11" s="281"/>
      <c r="O11" s="274"/>
      <c r="P11" s="274"/>
      <c r="Q11" s="274"/>
      <c r="R11" s="483"/>
      <c r="S11" s="88"/>
      <c r="T11" s="50"/>
      <c r="U11" s="50"/>
      <c r="V11" s="50"/>
      <c r="W11" s="50"/>
      <c r="X11" s="50"/>
      <c r="Y11" s="93"/>
      <c r="Z11" s="112" t="str">
        <f t="shared" si="0"/>
        <v/>
      </c>
      <c r="AC11">
        <f t="shared" si="1"/>
        <v>0</v>
      </c>
    </row>
    <row r="12" spans="1:29" ht="45" customHeight="1" x14ac:dyDescent="0.2">
      <c r="A12" s="276" t="s">
        <v>12</v>
      </c>
      <c r="B12" s="277" t="s">
        <v>219</v>
      </c>
      <c r="C12" s="274"/>
      <c r="D12" s="274"/>
      <c r="E12" s="274"/>
      <c r="F12" s="274"/>
      <c r="G12" s="274"/>
      <c r="H12" s="274"/>
      <c r="I12" s="274"/>
      <c r="J12" s="274"/>
      <c r="K12" s="274"/>
      <c r="L12" s="274"/>
      <c r="M12" s="275" t="s">
        <v>367</v>
      </c>
      <c r="N12" s="275" t="s">
        <v>367</v>
      </c>
      <c r="O12" s="274"/>
      <c r="P12" s="274"/>
      <c r="Q12" s="274"/>
      <c r="R12" s="483"/>
      <c r="S12" s="480" t="s">
        <v>547</v>
      </c>
      <c r="T12" s="50"/>
      <c r="U12" s="50"/>
      <c r="V12" s="50"/>
      <c r="W12" s="50"/>
      <c r="X12" s="50"/>
      <c r="Y12" s="93"/>
      <c r="Z12" s="112" t="str">
        <f t="shared" si="0"/>
        <v/>
      </c>
      <c r="AC12">
        <f t="shared" si="1"/>
        <v>0</v>
      </c>
    </row>
    <row r="13" spans="1:29" ht="28" x14ac:dyDescent="0.2">
      <c r="A13" s="276" t="s">
        <v>14</v>
      </c>
      <c r="B13" s="277" t="s">
        <v>497</v>
      </c>
      <c r="C13" s="274"/>
      <c r="D13" s="274"/>
      <c r="E13" s="274"/>
      <c r="F13" s="274"/>
      <c r="G13" s="274"/>
      <c r="H13" s="274"/>
      <c r="I13" s="274"/>
      <c r="J13" s="274"/>
      <c r="K13" s="274"/>
      <c r="L13" s="274"/>
      <c r="M13" s="281"/>
      <c r="N13" s="281"/>
      <c r="O13" s="274"/>
      <c r="P13" s="274"/>
      <c r="Q13" s="274"/>
      <c r="R13" s="481"/>
      <c r="S13" s="481"/>
      <c r="T13" s="50"/>
      <c r="U13" s="50"/>
      <c r="V13" s="50"/>
      <c r="W13" s="50"/>
      <c r="X13" s="50"/>
      <c r="Y13" s="93"/>
      <c r="Z13" s="112" t="str">
        <f t="shared" si="0"/>
        <v/>
      </c>
      <c r="AC13">
        <f t="shared" si="1"/>
        <v>0</v>
      </c>
    </row>
    <row r="14" spans="1:29" ht="25.5" customHeight="1" x14ac:dyDescent="0.2">
      <c r="A14" s="272" t="s">
        <v>220</v>
      </c>
      <c r="B14" s="273" t="s">
        <v>432</v>
      </c>
      <c r="C14" s="274"/>
      <c r="D14" s="274"/>
      <c r="E14" s="274"/>
      <c r="F14" s="274"/>
      <c r="G14" s="274"/>
      <c r="H14" s="274"/>
      <c r="I14" s="274"/>
      <c r="J14" s="274"/>
      <c r="K14" s="274"/>
      <c r="L14" s="274"/>
      <c r="M14" s="274"/>
      <c r="N14" s="274"/>
      <c r="O14" s="274"/>
      <c r="P14" s="274"/>
      <c r="Q14" s="274"/>
      <c r="R14" s="480" t="s">
        <v>557</v>
      </c>
      <c r="S14" s="77"/>
      <c r="T14" s="83"/>
      <c r="U14" s="83"/>
      <c r="V14" s="83"/>
      <c r="W14" s="83"/>
      <c r="X14" s="83"/>
      <c r="Y14" s="84"/>
      <c r="Z14" s="119" t="str">
        <f>IF(AC14&gt;0,AVERAGE(Z15:Z19,Z26),"")</f>
        <v/>
      </c>
      <c r="AC14">
        <f>SUM(AC15:AC19,AC26)</f>
        <v>0</v>
      </c>
    </row>
    <row r="15" spans="1:29" ht="28" x14ac:dyDescent="0.2">
      <c r="A15" s="276" t="s">
        <v>4</v>
      </c>
      <c r="B15" s="277" t="s">
        <v>221</v>
      </c>
      <c r="C15" s="274"/>
      <c r="D15" s="274"/>
      <c r="E15" s="274"/>
      <c r="F15" s="274"/>
      <c r="G15" s="274"/>
      <c r="H15" s="274"/>
      <c r="I15" s="274"/>
      <c r="J15" s="274"/>
      <c r="K15" s="274"/>
      <c r="L15" s="274"/>
      <c r="M15" s="274"/>
      <c r="N15" s="274"/>
      <c r="O15" s="274"/>
      <c r="P15" s="274"/>
      <c r="Q15" s="274"/>
      <c r="R15" s="483"/>
      <c r="S15" s="80"/>
      <c r="T15" s="50"/>
      <c r="U15" s="50"/>
      <c r="V15" s="50"/>
      <c r="W15" s="50"/>
      <c r="X15" s="50"/>
      <c r="Y15" s="93"/>
      <c r="Z15" s="112" t="str">
        <f>IF(AC15&gt;0,SUM(T15:X15),"")</f>
        <v/>
      </c>
      <c r="AC15">
        <f t="shared" ref="AC15:AC18" si="2">COUNT(T15:X15)</f>
        <v>0</v>
      </c>
    </row>
    <row r="16" spans="1:29" x14ac:dyDescent="0.2">
      <c r="A16" s="276" t="s">
        <v>6</v>
      </c>
      <c r="B16" s="277" t="s">
        <v>222</v>
      </c>
      <c r="C16" s="274"/>
      <c r="D16" s="274"/>
      <c r="E16" s="274"/>
      <c r="F16" s="274"/>
      <c r="G16" s="274"/>
      <c r="H16" s="274"/>
      <c r="I16" s="274"/>
      <c r="J16" s="274"/>
      <c r="K16" s="274"/>
      <c r="L16" s="274"/>
      <c r="M16" s="274"/>
      <c r="N16" s="274"/>
      <c r="O16" s="274"/>
      <c r="P16" s="274"/>
      <c r="Q16" s="274"/>
      <c r="R16" s="483"/>
      <c r="S16" s="80"/>
      <c r="T16" s="50"/>
      <c r="U16" s="50"/>
      <c r="V16" s="50"/>
      <c r="W16" s="50"/>
      <c r="X16" s="50"/>
      <c r="Y16" s="93"/>
      <c r="Z16" s="112" t="str">
        <f>IF(AC16&gt;0,SUM(T16:X16),"")</f>
        <v/>
      </c>
      <c r="AC16">
        <f t="shared" si="2"/>
        <v>0</v>
      </c>
    </row>
    <row r="17" spans="1:29" x14ac:dyDescent="0.2">
      <c r="A17" s="276" t="s">
        <v>8</v>
      </c>
      <c r="B17" s="277" t="s">
        <v>433</v>
      </c>
      <c r="C17" s="274"/>
      <c r="D17" s="274"/>
      <c r="E17" s="274"/>
      <c r="F17" s="274"/>
      <c r="G17" s="274"/>
      <c r="H17" s="274"/>
      <c r="I17" s="274"/>
      <c r="J17" s="274"/>
      <c r="K17" s="274"/>
      <c r="L17" s="274"/>
      <c r="M17" s="274"/>
      <c r="N17" s="274"/>
      <c r="O17" s="274"/>
      <c r="P17" s="274"/>
      <c r="Q17" s="274"/>
      <c r="R17" s="483"/>
      <c r="S17" s="88"/>
      <c r="T17" s="50"/>
      <c r="U17" s="50"/>
      <c r="V17" s="50"/>
      <c r="W17" s="50"/>
      <c r="X17" s="50"/>
      <c r="Y17" s="93"/>
      <c r="Z17" s="112" t="str">
        <f>IF(AC17&gt;0,SUM(T17:X17),"")</f>
        <v/>
      </c>
      <c r="AC17">
        <f t="shared" si="2"/>
        <v>0</v>
      </c>
    </row>
    <row r="18" spans="1:29" ht="15" customHeight="1" x14ac:dyDescent="0.2">
      <c r="A18" s="276" t="s">
        <v>10</v>
      </c>
      <c r="B18" s="277" t="s">
        <v>223</v>
      </c>
      <c r="C18" s="274"/>
      <c r="D18" s="274"/>
      <c r="E18" s="274"/>
      <c r="F18" s="274"/>
      <c r="G18" s="274"/>
      <c r="H18" s="274"/>
      <c r="I18" s="274"/>
      <c r="J18" s="274"/>
      <c r="K18" s="274"/>
      <c r="L18" s="274"/>
      <c r="M18" s="274"/>
      <c r="N18" s="274"/>
      <c r="O18" s="274"/>
      <c r="P18" s="274"/>
      <c r="Q18" s="274"/>
      <c r="R18" s="483"/>
      <c r="S18" s="480" t="s">
        <v>547</v>
      </c>
      <c r="T18" s="50"/>
      <c r="U18" s="50"/>
      <c r="V18" s="50"/>
      <c r="W18" s="50"/>
      <c r="X18" s="50"/>
      <c r="Y18" s="93"/>
      <c r="Z18" s="112" t="str">
        <f>IF(AC18&gt;0,SUM(T18:X18),"")</f>
        <v/>
      </c>
      <c r="AC18">
        <f t="shared" si="2"/>
        <v>0</v>
      </c>
    </row>
    <row r="19" spans="1:29" x14ac:dyDescent="0.2">
      <c r="A19" s="276" t="s">
        <v>12</v>
      </c>
      <c r="B19" s="277" t="s">
        <v>435</v>
      </c>
      <c r="C19" s="274"/>
      <c r="D19" s="274"/>
      <c r="E19" s="274"/>
      <c r="F19" s="274"/>
      <c r="G19" s="274"/>
      <c r="H19" s="274"/>
      <c r="I19" s="274"/>
      <c r="J19" s="274"/>
      <c r="K19" s="274"/>
      <c r="L19" s="274"/>
      <c r="M19" s="274"/>
      <c r="N19" s="274"/>
      <c r="O19" s="274"/>
      <c r="P19" s="274"/>
      <c r="Q19" s="274"/>
      <c r="R19" s="483"/>
      <c r="S19" s="483"/>
      <c r="T19" s="83"/>
      <c r="U19" s="83"/>
      <c r="V19" s="83"/>
      <c r="W19" s="83"/>
      <c r="X19" s="83"/>
      <c r="Y19" s="84"/>
      <c r="Z19" s="119" t="str">
        <f>IF(AC19&gt;0,AVERAGE(Z20:Z25),"")</f>
        <v/>
      </c>
      <c r="AC19">
        <f>SUM(AC20:AC25)</f>
        <v>0</v>
      </c>
    </row>
    <row r="20" spans="1:29" x14ac:dyDescent="0.2">
      <c r="A20" s="282" t="s">
        <v>85</v>
      </c>
      <c r="B20" s="277" t="s">
        <v>434</v>
      </c>
      <c r="C20" s="274"/>
      <c r="D20" s="274"/>
      <c r="E20" s="274"/>
      <c r="F20" s="274"/>
      <c r="G20" s="274"/>
      <c r="H20" s="274"/>
      <c r="I20" s="274"/>
      <c r="J20" s="274"/>
      <c r="K20" s="274"/>
      <c r="L20" s="274"/>
      <c r="M20" s="274"/>
      <c r="N20" s="274"/>
      <c r="O20" s="274"/>
      <c r="P20" s="274"/>
      <c r="Q20" s="274"/>
      <c r="R20" s="483"/>
      <c r="S20" s="483"/>
      <c r="T20" s="50"/>
      <c r="U20" s="50"/>
      <c r="V20" s="50"/>
      <c r="W20" s="50"/>
      <c r="X20" s="50"/>
      <c r="Y20" s="93"/>
      <c r="Z20" s="112" t="str">
        <f t="shared" ref="Z20:Z26" si="3">IF(AC20&gt;0,SUM(T20:X20),"")</f>
        <v/>
      </c>
      <c r="AC20">
        <f t="shared" ref="AC20:AC26" si="4">COUNT(T20:X20)</f>
        <v>0</v>
      </c>
    </row>
    <row r="21" spans="1:29" x14ac:dyDescent="0.2">
      <c r="A21" s="283" t="s">
        <v>86</v>
      </c>
      <c r="B21" s="284" t="s">
        <v>436</v>
      </c>
      <c r="C21" s="274"/>
      <c r="D21" s="274"/>
      <c r="E21" s="274"/>
      <c r="F21" s="274"/>
      <c r="G21" s="274"/>
      <c r="H21" s="274"/>
      <c r="I21" s="274"/>
      <c r="J21" s="274"/>
      <c r="K21" s="274"/>
      <c r="L21" s="274"/>
      <c r="M21" s="274"/>
      <c r="N21" s="274"/>
      <c r="O21" s="274"/>
      <c r="P21" s="274"/>
      <c r="Q21" s="274"/>
      <c r="R21" s="483"/>
      <c r="S21" s="483"/>
      <c r="T21" s="50"/>
      <c r="U21" s="50"/>
      <c r="V21" s="50"/>
      <c r="W21" s="50"/>
      <c r="X21" s="50"/>
      <c r="Y21" s="93"/>
      <c r="Z21" s="112" t="str">
        <f t="shared" si="3"/>
        <v/>
      </c>
      <c r="AC21">
        <f t="shared" si="4"/>
        <v>0</v>
      </c>
    </row>
    <row r="22" spans="1:29" ht="28" x14ac:dyDescent="0.2">
      <c r="A22" s="283" t="s">
        <v>87</v>
      </c>
      <c r="B22" s="284" t="s">
        <v>437</v>
      </c>
      <c r="C22" s="274"/>
      <c r="D22" s="274"/>
      <c r="E22" s="274"/>
      <c r="F22" s="274"/>
      <c r="G22" s="274"/>
      <c r="H22" s="274"/>
      <c r="I22" s="274"/>
      <c r="J22" s="274"/>
      <c r="K22" s="274"/>
      <c r="L22" s="274"/>
      <c r="M22" s="274"/>
      <c r="N22" s="274"/>
      <c r="O22" s="274"/>
      <c r="P22" s="274"/>
      <c r="Q22" s="274"/>
      <c r="R22" s="483"/>
      <c r="S22" s="483"/>
      <c r="T22" s="50"/>
      <c r="U22" s="50"/>
      <c r="V22" s="50"/>
      <c r="W22" s="50"/>
      <c r="X22" s="50"/>
      <c r="Y22" s="93"/>
      <c r="Z22" s="112" t="str">
        <f t="shared" si="3"/>
        <v/>
      </c>
      <c r="AC22">
        <f t="shared" si="4"/>
        <v>0</v>
      </c>
    </row>
    <row r="23" spans="1:29" ht="26.25" customHeight="1" x14ac:dyDescent="0.2">
      <c r="A23" s="280" t="s">
        <v>88</v>
      </c>
      <c r="B23" s="279" t="s">
        <v>224</v>
      </c>
      <c r="C23" s="274"/>
      <c r="D23" s="274"/>
      <c r="E23" s="274"/>
      <c r="F23" s="274"/>
      <c r="G23" s="274"/>
      <c r="H23" s="274"/>
      <c r="I23" s="274"/>
      <c r="J23" s="274"/>
      <c r="K23" s="274"/>
      <c r="L23" s="274"/>
      <c r="M23" s="281"/>
      <c r="N23" s="281"/>
      <c r="O23" s="274"/>
      <c r="P23" s="274"/>
      <c r="Q23" s="274"/>
      <c r="R23" s="483"/>
      <c r="S23" s="483"/>
      <c r="T23" s="50"/>
      <c r="U23" s="50"/>
      <c r="V23" s="50"/>
      <c r="W23" s="50"/>
      <c r="X23" s="50"/>
      <c r="Y23" s="93"/>
      <c r="Z23" s="112" t="str">
        <f t="shared" si="3"/>
        <v/>
      </c>
      <c r="AC23">
        <f t="shared" si="4"/>
        <v>0</v>
      </c>
    </row>
    <row r="24" spans="1:29" ht="30" customHeight="1" x14ac:dyDescent="0.2">
      <c r="A24" s="280" t="s">
        <v>89</v>
      </c>
      <c r="B24" s="279" t="s">
        <v>225</v>
      </c>
      <c r="C24" s="274"/>
      <c r="D24" s="274"/>
      <c r="E24" s="274"/>
      <c r="F24" s="274"/>
      <c r="G24" s="274"/>
      <c r="H24" s="274"/>
      <c r="I24" s="281"/>
      <c r="J24" s="281"/>
      <c r="K24" s="281"/>
      <c r="L24" s="274"/>
      <c r="M24" s="281"/>
      <c r="N24" s="281"/>
      <c r="O24" s="274"/>
      <c r="P24" s="274"/>
      <c r="Q24" s="274"/>
      <c r="R24" s="483"/>
      <c r="S24" s="483"/>
      <c r="T24" s="50"/>
      <c r="U24" s="50"/>
      <c r="V24" s="50"/>
      <c r="W24" s="50"/>
      <c r="X24" s="50"/>
      <c r="Y24" s="93"/>
      <c r="Z24" s="112" t="str">
        <f t="shared" si="3"/>
        <v/>
      </c>
      <c r="AC24">
        <f t="shared" si="4"/>
        <v>0</v>
      </c>
    </row>
    <row r="25" spans="1:29" ht="36" x14ac:dyDescent="0.2">
      <c r="A25" s="280" t="s">
        <v>90</v>
      </c>
      <c r="B25" s="279" t="s">
        <v>438</v>
      </c>
      <c r="C25" s="275" t="s">
        <v>368</v>
      </c>
      <c r="D25" s="285"/>
      <c r="E25" s="285"/>
      <c r="F25" s="285"/>
      <c r="G25" s="285"/>
      <c r="H25" s="285"/>
      <c r="I25" s="281"/>
      <c r="J25" s="281"/>
      <c r="K25" s="281"/>
      <c r="L25" s="281"/>
      <c r="M25" s="281"/>
      <c r="N25" s="281"/>
      <c r="O25" s="281"/>
      <c r="P25" s="274"/>
      <c r="Q25" s="281"/>
      <c r="R25" s="481"/>
      <c r="S25" s="481"/>
      <c r="T25" s="50"/>
      <c r="U25" s="50"/>
      <c r="V25" s="50"/>
      <c r="W25" s="50"/>
      <c r="X25" s="50"/>
      <c r="Y25" s="93"/>
      <c r="Z25" s="112" t="str">
        <f t="shared" si="3"/>
        <v/>
      </c>
      <c r="AC25">
        <f t="shared" si="4"/>
        <v>0</v>
      </c>
    </row>
    <row r="26" spans="1:29" ht="35.25" customHeight="1" x14ac:dyDescent="0.2">
      <c r="A26" s="286" t="s">
        <v>14</v>
      </c>
      <c r="B26" s="284" t="s">
        <v>475</v>
      </c>
      <c r="C26" s="274"/>
      <c r="D26" s="274"/>
      <c r="E26" s="274"/>
      <c r="F26" s="274"/>
      <c r="G26" s="274"/>
      <c r="H26" s="274"/>
      <c r="I26" s="274"/>
      <c r="J26" s="274"/>
      <c r="K26" s="274"/>
      <c r="L26" s="274"/>
      <c r="M26" s="274"/>
      <c r="N26" s="274"/>
      <c r="O26" s="274"/>
      <c r="P26" s="274"/>
      <c r="Q26" s="274"/>
      <c r="R26" s="287" t="s">
        <v>558</v>
      </c>
      <c r="S26" s="182"/>
      <c r="T26" s="50"/>
      <c r="U26" s="50"/>
      <c r="V26" s="50"/>
      <c r="W26" s="50"/>
      <c r="X26" s="50"/>
      <c r="Y26" s="93"/>
      <c r="Z26" s="112" t="str">
        <f t="shared" si="3"/>
        <v/>
      </c>
      <c r="AC26">
        <f t="shared" si="4"/>
        <v>0</v>
      </c>
    </row>
    <row r="27" spans="1:29" ht="15" customHeight="1" x14ac:dyDescent="0.2">
      <c r="A27" s="288" t="s">
        <v>226</v>
      </c>
      <c r="B27" s="289" t="s">
        <v>227</v>
      </c>
      <c r="C27" s="274"/>
      <c r="D27" s="274"/>
      <c r="E27" s="274"/>
      <c r="F27" s="274"/>
      <c r="G27" s="274"/>
      <c r="H27" s="274"/>
      <c r="I27" s="274"/>
      <c r="J27" s="274"/>
      <c r="K27" s="274"/>
      <c r="L27" s="274"/>
      <c r="M27" s="274"/>
      <c r="N27" s="274"/>
      <c r="O27" s="274"/>
      <c r="P27" s="274"/>
      <c r="Q27" s="274"/>
      <c r="R27" s="476" t="s">
        <v>489</v>
      </c>
      <c r="S27" s="77"/>
      <c r="T27" s="83"/>
      <c r="U27" s="83"/>
      <c r="V27" s="83"/>
      <c r="W27" s="83"/>
      <c r="X27" s="83"/>
      <c r="Y27" s="84"/>
      <c r="Z27" s="119" t="str">
        <f>IF(AC27&gt;0,AVERAGE(Z28:Z30),"")</f>
        <v/>
      </c>
      <c r="AC27">
        <f>SUM(AC28:AC30)</f>
        <v>0</v>
      </c>
    </row>
    <row r="28" spans="1:29" x14ac:dyDescent="0.2">
      <c r="A28" s="286" t="s">
        <v>4</v>
      </c>
      <c r="B28" s="284" t="s">
        <v>228</v>
      </c>
      <c r="C28" s="274"/>
      <c r="D28" s="274"/>
      <c r="E28" s="274"/>
      <c r="F28" s="274"/>
      <c r="G28" s="274"/>
      <c r="H28" s="274"/>
      <c r="I28" s="274"/>
      <c r="J28" s="274"/>
      <c r="K28" s="274"/>
      <c r="L28" s="274"/>
      <c r="M28" s="274"/>
      <c r="N28" s="274"/>
      <c r="O28" s="274"/>
      <c r="P28" s="274"/>
      <c r="Q28" s="274"/>
      <c r="R28" s="476"/>
      <c r="S28" s="80"/>
      <c r="T28" s="50"/>
      <c r="U28" s="50"/>
      <c r="V28" s="50"/>
      <c r="W28" s="50"/>
      <c r="X28" s="50"/>
      <c r="Y28" s="93"/>
      <c r="Z28" s="112" t="str">
        <f>IF(AC28&gt;0,SUM(T28:X28),"")</f>
        <v/>
      </c>
      <c r="AC28">
        <f t="shared" ref="AC28:AC29" si="5">COUNT(T28:X28)</f>
        <v>0</v>
      </c>
    </row>
    <row r="29" spans="1:29" ht="16" x14ac:dyDescent="0.2">
      <c r="A29" s="286" t="s">
        <v>6</v>
      </c>
      <c r="B29" s="284" t="s">
        <v>229</v>
      </c>
      <c r="C29" s="274"/>
      <c r="D29" s="274"/>
      <c r="E29" s="274"/>
      <c r="F29" s="274"/>
      <c r="G29" s="274"/>
      <c r="H29" s="274"/>
      <c r="I29" s="274"/>
      <c r="J29" s="274"/>
      <c r="K29" s="274"/>
      <c r="L29" s="274"/>
      <c r="M29" s="274"/>
      <c r="N29" s="274"/>
      <c r="O29" s="274"/>
      <c r="P29" s="274"/>
      <c r="Q29" s="274"/>
      <c r="R29" s="1" t="s">
        <v>473</v>
      </c>
      <c r="S29" s="88"/>
      <c r="T29" s="50"/>
      <c r="U29" s="50"/>
      <c r="V29" s="50"/>
      <c r="W29" s="50"/>
      <c r="X29" s="50"/>
      <c r="Y29" s="93"/>
      <c r="Z29" s="112" t="str">
        <f>IF(AC29&gt;0,SUM(T29:X29),"")</f>
        <v/>
      </c>
      <c r="AC29">
        <f t="shared" si="5"/>
        <v>0</v>
      </c>
    </row>
    <row r="30" spans="1:29" ht="15" customHeight="1" x14ac:dyDescent="0.2">
      <c r="A30" s="286" t="s">
        <v>8</v>
      </c>
      <c r="B30" s="284" t="s">
        <v>230</v>
      </c>
      <c r="C30" s="274"/>
      <c r="D30" s="274"/>
      <c r="E30" s="274"/>
      <c r="F30" s="274"/>
      <c r="G30" s="274"/>
      <c r="H30" s="274"/>
      <c r="I30" s="274"/>
      <c r="J30" s="274"/>
      <c r="K30" s="274"/>
      <c r="L30" s="274"/>
      <c r="M30" s="274"/>
      <c r="N30" s="274"/>
      <c r="O30" s="274"/>
      <c r="P30" s="274"/>
      <c r="Q30" s="274"/>
      <c r="R30" s="480" t="s">
        <v>559</v>
      </c>
      <c r="S30" s="77"/>
      <c r="T30" s="83"/>
      <c r="U30" s="83"/>
      <c r="V30" s="83"/>
      <c r="W30" s="83"/>
      <c r="X30" s="83"/>
      <c r="Y30" s="84"/>
      <c r="Z30" s="119" t="str">
        <f>IF(AC30&gt;0,AVERAGE(Z31:Z37),"")</f>
        <v/>
      </c>
      <c r="AC30">
        <f>SUM(AC31:AC37)</f>
        <v>0</v>
      </c>
    </row>
    <row r="31" spans="1:29" ht="26" x14ac:dyDescent="0.2">
      <c r="A31" s="290" t="s">
        <v>85</v>
      </c>
      <c r="B31" s="291" t="s">
        <v>231</v>
      </c>
      <c r="C31" s="274"/>
      <c r="D31" s="274"/>
      <c r="E31" s="274"/>
      <c r="F31" s="274"/>
      <c r="G31" s="274"/>
      <c r="H31" s="274"/>
      <c r="I31" s="274"/>
      <c r="J31" s="274"/>
      <c r="K31" s="274"/>
      <c r="L31" s="274"/>
      <c r="M31" s="274"/>
      <c r="N31" s="274"/>
      <c r="O31" s="274"/>
      <c r="P31" s="274"/>
      <c r="Q31" s="274"/>
      <c r="R31" s="483"/>
      <c r="S31" s="88"/>
      <c r="T31" s="50"/>
      <c r="U31" s="50"/>
      <c r="V31" s="50"/>
      <c r="W31" s="50"/>
      <c r="X31" s="50"/>
      <c r="Y31" s="93"/>
      <c r="Z31" s="112" t="str">
        <f t="shared" ref="Z31:Z37" si="6">IF(AC31&gt;0,SUM(T31:X31),"")</f>
        <v/>
      </c>
      <c r="AC31">
        <f t="shared" ref="AC31:AC37" si="7">COUNT(T31:X31)</f>
        <v>0</v>
      </c>
    </row>
    <row r="32" spans="1:29" ht="32" x14ac:dyDescent="0.2">
      <c r="A32" s="280" t="s">
        <v>86</v>
      </c>
      <c r="B32" s="279" t="s">
        <v>232</v>
      </c>
      <c r="C32" s="274"/>
      <c r="D32" s="274"/>
      <c r="E32" s="274"/>
      <c r="F32" s="274"/>
      <c r="G32" s="274"/>
      <c r="H32" s="274"/>
      <c r="I32" s="274"/>
      <c r="J32" s="274"/>
      <c r="K32" s="274"/>
      <c r="L32" s="274"/>
      <c r="M32" s="274"/>
      <c r="N32" s="274"/>
      <c r="O32" s="274"/>
      <c r="P32" s="274"/>
      <c r="Q32" s="274"/>
      <c r="R32" s="483"/>
      <c r="S32" s="144" t="s">
        <v>547</v>
      </c>
      <c r="T32" s="50"/>
      <c r="U32" s="50"/>
      <c r="V32" s="50"/>
      <c r="W32" s="50"/>
      <c r="X32" s="50"/>
      <c r="Y32" s="93"/>
      <c r="Z32" s="112" t="str">
        <f t="shared" si="6"/>
        <v/>
      </c>
      <c r="AC32">
        <f t="shared" si="7"/>
        <v>0</v>
      </c>
    </row>
    <row r="33" spans="1:29" ht="30" customHeight="1" x14ac:dyDescent="0.2">
      <c r="A33" s="280" t="s">
        <v>87</v>
      </c>
      <c r="B33" s="279" t="s">
        <v>233</v>
      </c>
      <c r="C33" s="274"/>
      <c r="D33" s="274"/>
      <c r="E33" s="274"/>
      <c r="F33" s="274"/>
      <c r="G33" s="274"/>
      <c r="H33" s="274"/>
      <c r="I33" s="274"/>
      <c r="J33" s="274"/>
      <c r="K33" s="274"/>
      <c r="L33" s="274"/>
      <c r="M33" s="274"/>
      <c r="N33" s="274"/>
      <c r="O33" s="274"/>
      <c r="P33" s="274"/>
      <c r="Q33" s="281"/>
      <c r="R33" s="483"/>
      <c r="S33" s="77"/>
      <c r="T33" s="50"/>
      <c r="U33" s="50"/>
      <c r="V33" s="50"/>
      <c r="W33" s="50"/>
      <c r="X33" s="50"/>
      <c r="Y33" s="93"/>
      <c r="Z33" s="112" t="str">
        <f t="shared" si="6"/>
        <v/>
      </c>
      <c r="AC33">
        <f t="shared" si="7"/>
        <v>0</v>
      </c>
    </row>
    <row r="34" spans="1:29" x14ac:dyDescent="0.2">
      <c r="A34" s="292" t="s">
        <v>88</v>
      </c>
      <c r="B34" s="279" t="s">
        <v>234</v>
      </c>
      <c r="C34" s="275"/>
      <c r="D34" s="275"/>
      <c r="E34" s="275"/>
      <c r="F34" s="275"/>
      <c r="G34" s="275"/>
      <c r="H34" s="275"/>
      <c r="I34" s="274"/>
      <c r="J34" s="274"/>
      <c r="K34" s="274"/>
      <c r="L34" s="274"/>
      <c r="M34" s="274"/>
      <c r="N34" s="274"/>
      <c r="O34" s="274"/>
      <c r="P34" s="274"/>
      <c r="Q34" s="281"/>
      <c r="R34" s="483"/>
      <c r="S34" s="88"/>
      <c r="T34" s="50"/>
      <c r="U34" s="50"/>
      <c r="V34" s="50"/>
      <c r="W34" s="50"/>
      <c r="X34" s="50"/>
      <c r="Y34" s="93"/>
      <c r="Z34" s="112" t="str">
        <f t="shared" si="6"/>
        <v/>
      </c>
      <c r="AC34">
        <f t="shared" si="7"/>
        <v>0</v>
      </c>
    </row>
    <row r="35" spans="1:29" ht="32" x14ac:dyDescent="0.2">
      <c r="A35" s="280" t="s">
        <v>89</v>
      </c>
      <c r="B35" s="279" t="s">
        <v>235</v>
      </c>
      <c r="C35" s="281"/>
      <c r="D35" s="281"/>
      <c r="E35" s="281"/>
      <c r="F35" s="281"/>
      <c r="G35" s="281"/>
      <c r="H35" s="281"/>
      <c r="I35" s="281"/>
      <c r="J35" s="281"/>
      <c r="K35" s="281"/>
      <c r="L35" s="281"/>
      <c r="M35" s="281"/>
      <c r="N35" s="281"/>
      <c r="O35" s="274"/>
      <c r="P35" s="281"/>
      <c r="Q35" s="281"/>
      <c r="R35" s="483"/>
      <c r="S35" s="144" t="s">
        <v>547</v>
      </c>
      <c r="T35" s="50"/>
      <c r="U35" s="50"/>
      <c r="V35" s="50"/>
      <c r="W35" s="50"/>
      <c r="X35" s="50"/>
      <c r="Y35" s="93"/>
      <c r="Z35" s="112" t="str">
        <f t="shared" si="6"/>
        <v/>
      </c>
      <c r="AC35">
        <f t="shared" si="7"/>
        <v>0</v>
      </c>
    </row>
    <row r="36" spans="1:29" ht="30" customHeight="1" x14ac:dyDescent="0.2">
      <c r="A36" s="280" t="s">
        <v>90</v>
      </c>
      <c r="B36" s="279" t="s">
        <v>236</v>
      </c>
      <c r="C36" s="274"/>
      <c r="D36" s="274"/>
      <c r="E36" s="274"/>
      <c r="F36" s="274"/>
      <c r="G36" s="274"/>
      <c r="H36" s="274"/>
      <c r="I36" s="274"/>
      <c r="J36" s="274"/>
      <c r="K36" s="274"/>
      <c r="L36" s="274"/>
      <c r="M36" s="274"/>
      <c r="N36" s="274"/>
      <c r="O36" s="274"/>
      <c r="P36" s="274"/>
      <c r="Q36" s="281"/>
      <c r="R36" s="483"/>
      <c r="S36" s="77"/>
      <c r="T36" s="50"/>
      <c r="U36" s="50"/>
      <c r="V36" s="50"/>
      <c r="W36" s="50"/>
      <c r="X36" s="50"/>
      <c r="Y36" s="93"/>
      <c r="Z36" s="112" t="str">
        <f t="shared" si="6"/>
        <v/>
      </c>
      <c r="AC36">
        <f t="shared" si="7"/>
        <v>0</v>
      </c>
    </row>
    <row r="37" spans="1:29" x14ac:dyDescent="0.2">
      <c r="A37" s="293" t="s">
        <v>91</v>
      </c>
      <c r="B37" s="294" t="s">
        <v>237</v>
      </c>
      <c r="C37" s="274"/>
      <c r="D37" s="274"/>
      <c r="E37" s="274"/>
      <c r="F37" s="274"/>
      <c r="G37" s="274"/>
      <c r="H37" s="274"/>
      <c r="I37" s="274"/>
      <c r="J37" s="274"/>
      <c r="K37" s="274"/>
      <c r="L37" s="274"/>
      <c r="M37" s="274"/>
      <c r="N37" s="274"/>
      <c r="O37" s="274"/>
      <c r="P37" s="274"/>
      <c r="Q37" s="274"/>
      <c r="R37" s="481"/>
      <c r="S37" s="88"/>
      <c r="T37" s="50"/>
      <c r="U37" s="50"/>
      <c r="V37" s="50"/>
      <c r="W37" s="50"/>
      <c r="X37" s="50"/>
      <c r="Y37" s="93"/>
      <c r="Z37" s="112" t="str">
        <f t="shared" si="6"/>
        <v/>
      </c>
      <c r="AC37">
        <f t="shared" si="7"/>
        <v>0</v>
      </c>
    </row>
    <row r="38" spans="1:29" ht="30" customHeight="1" x14ac:dyDescent="0.2">
      <c r="A38" s="272" t="s">
        <v>238</v>
      </c>
      <c r="B38" s="273" t="s">
        <v>239</v>
      </c>
      <c r="C38" s="274"/>
      <c r="D38" s="274"/>
      <c r="E38" s="274"/>
      <c r="F38" s="274"/>
      <c r="G38" s="274"/>
      <c r="H38" s="274"/>
      <c r="I38" s="274"/>
      <c r="J38" s="274"/>
      <c r="K38" s="274"/>
      <c r="L38" s="274"/>
      <c r="M38" s="274"/>
      <c r="N38" s="274"/>
      <c r="O38" s="274"/>
      <c r="P38" s="274"/>
      <c r="Q38" s="274"/>
      <c r="R38" s="476" t="s">
        <v>560</v>
      </c>
      <c r="S38" s="480" t="s">
        <v>547</v>
      </c>
      <c r="T38" s="83"/>
      <c r="U38" s="83"/>
      <c r="V38" s="83"/>
      <c r="W38" s="83"/>
      <c r="X38" s="83"/>
      <c r="Y38" s="84"/>
      <c r="Z38" s="119" t="str">
        <f>IF(AC38&gt;0,AVERAGE(Z39:Z40),"")</f>
        <v/>
      </c>
      <c r="AC38">
        <f>SUM(AC39:AC40)</f>
        <v>0</v>
      </c>
    </row>
    <row r="39" spans="1:29" ht="28" x14ac:dyDescent="0.2">
      <c r="A39" s="276" t="s">
        <v>4</v>
      </c>
      <c r="B39" s="277" t="s">
        <v>240</v>
      </c>
      <c r="C39" s="274"/>
      <c r="D39" s="274"/>
      <c r="E39" s="274"/>
      <c r="F39" s="274"/>
      <c r="G39" s="274"/>
      <c r="H39" s="274"/>
      <c r="I39" s="274"/>
      <c r="J39" s="274"/>
      <c r="K39" s="274"/>
      <c r="L39" s="274"/>
      <c r="M39" s="274"/>
      <c r="N39" s="274"/>
      <c r="O39" s="274"/>
      <c r="P39" s="274"/>
      <c r="Q39" s="274"/>
      <c r="R39" s="476"/>
      <c r="S39" s="483"/>
      <c r="T39" s="50"/>
      <c r="U39" s="50"/>
      <c r="V39" s="50"/>
      <c r="W39" s="50"/>
      <c r="X39" s="50"/>
      <c r="Y39" s="93"/>
      <c r="Z39" s="112" t="str">
        <f>IF(AC39&gt;0,SUM(T39:X39),"")</f>
        <v/>
      </c>
      <c r="AC39">
        <f t="shared" ref="AC39:AC40" si="8">COUNT(T39:X39)</f>
        <v>0</v>
      </c>
    </row>
    <row r="40" spans="1:29" ht="28" x14ac:dyDescent="0.2">
      <c r="A40" s="276" t="s">
        <v>6</v>
      </c>
      <c r="B40" s="277" t="s">
        <v>505</v>
      </c>
      <c r="C40" s="274"/>
      <c r="D40" s="274"/>
      <c r="E40" s="274"/>
      <c r="F40" s="274"/>
      <c r="G40" s="274"/>
      <c r="H40" s="274"/>
      <c r="I40" s="274"/>
      <c r="J40" s="274"/>
      <c r="K40" s="274"/>
      <c r="L40" s="274"/>
      <c r="M40" s="274"/>
      <c r="N40" s="274"/>
      <c r="O40" s="274"/>
      <c r="P40" s="274"/>
      <c r="Q40" s="274"/>
      <c r="R40" s="476"/>
      <c r="S40" s="481"/>
      <c r="T40" s="50"/>
      <c r="U40" s="50"/>
      <c r="V40" s="50"/>
      <c r="W40" s="50"/>
      <c r="X40" s="50"/>
      <c r="Y40" s="93"/>
      <c r="Z40" s="112" t="str">
        <f>IF(AC40&gt;0,SUM(T40:X40),"")</f>
        <v/>
      </c>
      <c r="AC40">
        <f t="shared" si="8"/>
        <v>0</v>
      </c>
    </row>
    <row r="41" spans="1:29" ht="15" customHeight="1" x14ac:dyDescent="0.2">
      <c r="A41" s="295" t="s">
        <v>241</v>
      </c>
      <c r="B41" s="296" t="s">
        <v>242</v>
      </c>
      <c r="C41" s="274"/>
      <c r="D41" s="274"/>
      <c r="E41" s="274"/>
      <c r="F41" s="274"/>
      <c r="G41" s="274"/>
      <c r="H41" s="274"/>
      <c r="I41" s="274"/>
      <c r="J41" s="274"/>
      <c r="K41" s="274"/>
      <c r="L41" s="274"/>
      <c r="M41" s="281"/>
      <c r="N41" s="281"/>
      <c r="O41" s="274"/>
      <c r="P41" s="274"/>
      <c r="Q41" s="274"/>
      <c r="R41" s="480" t="s">
        <v>561</v>
      </c>
      <c r="S41" s="480" t="s">
        <v>547</v>
      </c>
      <c r="T41" s="83"/>
      <c r="U41" s="83"/>
      <c r="V41" s="83"/>
      <c r="W41" s="83"/>
      <c r="X41" s="83"/>
      <c r="Y41" s="84"/>
      <c r="Z41" s="119" t="str">
        <f>IF(AC41&gt;0,AVERAGE(Z42:Z47),"")</f>
        <v/>
      </c>
      <c r="AC41">
        <f>SUM(AC42:AC47)</f>
        <v>0</v>
      </c>
    </row>
    <row r="42" spans="1:29" ht="26" x14ac:dyDescent="0.2">
      <c r="A42" s="278" t="s">
        <v>4</v>
      </c>
      <c r="B42" s="279" t="s">
        <v>243</v>
      </c>
      <c r="C42" s="274"/>
      <c r="D42" s="274"/>
      <c r="E42" s="274"/>
      <c r="F42" s="274"/>
      <c r="G42" s="274"/>
      <c r="H42" s="274"/>
      <c r="I42" s="274"/>
      <c r="J42" s="274"/>
      <c r="K42" s="274"/>
      <c r="L42" s="274"/>
      <c r="M42" s="281"/>
      <c r="N42" s="281"/>
      <c r="O42" s="274"/>
      <c r="P42" s="274"/>
      <c r="Q42" s="274"/>
      <c r="R42" s="483"/>
      <c r="S42" s="483"/>
      <c r="T42" s="50"/>
      <c r="U42" s="50"/>
      <c r="V42" s="50"/>
      <c r="W42" s="50"/>
      <c r="X42" s="50"/>
      <c r="Y42" s="93"/>
      <c r="Z42" s="112" t="str">
        <f t="shared" ref="Z42:Z47" si="9">IF(AC42&gt;0,SUM(T42:X42),"")</f>
        <v/>
      </c>
      <c r="AC42">
        <f t="shared" ref="AC42:AC47" si="10">COUNT(T42:X42)</f>
        <v>0</v>
      </c>
    </row>
    <row r="43" spans="1:29" ht="26" x14ac:dyDescent="0.2">
      <c r="A43" s="278" t="s">
        <v>6</v>
      </c>
      <c r="B43" s="279" t="s">
        <v>244</v>
      </c>
      <c r="C43" s="274"/>
      <c r="D43" s="274"/>
      <c r="E43" s="274"/>
      <c r="F43" s="274"/>
      <c r="G43" s="274"/>
      <c r="H43" s="274"/>
      <c r="I43" s="274"/>
      <c r="J43" s="274"/>
      <c r="K43" s="274"/>
      <c r="L43" s="274"/>
      <c r="M43" s="281"/>
      <c r="N43" s="281"/>
      <c r="O43" s="274"/>
      <c r="P43" s="274"/>
      <c r="Q43" s="274"/>
      <c r="R43" s="483"/>
      <c r="S43" s="483"/>
      <c r="T43" s="50"/>
      <c r="U43" s="50"/>
      <c r="V43" s="50"/>
      <c r="W43" s="50"/>
      <c r="X43" s="50"/>
      <c r="Y43" s="93"/>
      <c r="Z43" s="112" t="str">
        <f t="shared" si="9"/>
        <v/>
      </c>
      <c r="AC43">
        <f t="shared" si="10"/>
        <v>0</v>
      </c>
    </row>
    <row r="44" spans="1:29" ht="26" x14ac:dyDescent="0.2">
      <c r="A44" s="278" t="s">
        <v>8</v>
      </c>
      <c r="B44" s="279" t="s">
        <v>490</v>
      </c>
      <c r="C44" s="274"/>
      <c r="D44" s="274"/>
      <c r="E44" s="274"/>
      <c r="F44" s="274"/>
      <c r="G44" s="274"/>
      <c r="H44" s="274"/>
      <c r="I44" s="274"/>
      <c r="J44" s="274"/>
      <c r="K44" s="274"/>
      <c r="L44" s="274"/>
      <c r="M44" s="281"/>
      <c r="N44" s="281"/>
      <c r="O44" s="274"/>
      <c r="P44" s="274"/>
      <c r="Q44" s="274"/>
      <c r="R44" s="483"/>
      <c r="S44" s="483"/>
      <c r="T44" s="50"/>
      <c r="U44" s="50"/>
      <c r="V44" s="50"/>
      <c r="W44" s="50"/>
      <c r="X44" s="50"/>
      <c r="Y44" s="93"/>
      <c r="Z44" s="112" t="str">
        <f t="shared" si="9"/>
        <v/>
      </c>
      <c r="AC44">
        <f t="shared" si="10"/>
        <v>0</v>
      </c>
    </row>
    <row r="45" spans="1:29" x14ac:dyDescent="0.2">
      <c r="A45" s="278" t="s">
        <v>10</v>
      </c>
      <c r="B45" s="279" t="s">
        <v>245</v>
      </c>
      <c r="C45" s="274"/>
      <c r="D45" s="274"/>
      <c r="E45" s="274"/>
      <c r="F45" s="274"/>
      <c r="G45" s="274"/>
      <c r="H45" s="274"/>
      <c r="I45" s="274"/>
      <c r="J45" s="274"/>
      <c r="K45" s="274"/>
      <c r="L45" s="274"/>
      <c r="M45" s="281"/>
      <c r="N45" s="281"/>
      <c r="O45" s="274"/>
      <c r="P45" s="274"/>
      <c r="Q45" s="274"/>
      <c r="R45" s="483"/>
      <c r="S45" s="483"/>
      <c r="T45" s="50"/>
      <c r="U45" s="50"/>
      <c r="V45" s="50"/>
      <c r="W45" s="50"/>
      <c r="X45" s="50"/>
      <c r="Y45" s="93"/>
      <c r="Z45" s="112" t="str">
        <f t="shared" si="9"/>
        <v/>
      </c>
      <c r="AC45">
        <f t="shared" si="10"/>
        <v>0</v>
      </c>
    </row>
    <row r="46" spans="1:29" ht="26" x14ac:dyDescent="0.2">
      <c r="A46" s="278" t="s">
        <v>12</v>
      </c>
      <c r="B46" s="279" t="s">
        <v>246</v>
      </c>
      <c r="C46" s="274"/>
      <c r="D46" s="274"/>
      <c r="E46" s="274"/>
      <c r="F46" s="274"/>
      <c r="G46" s="274"/>
      <c r="H46" s="274"/>
      <c r="I46" s="274"/>
      <c r="J46" s="274"/>
      <c r="K46" s="274"/>
      <c r="L46" s="274"/>
      <c r="M46" s="281"/>
      <c r="N46" s="281"/>
      <c r="O46" s="274"/>
      <c r="P46" s="274"/>
      <c r="Q46" s="274"/>
      <c r="R46" s="483"/>
      <c r="S46" s="483"/>
      <c r="T46" s="50"/>
      <c r="U46" s="50"/>
      <c r="V46" s="50"/>
      <c r="W46" s="50"/>
      <c r="X46" s="50"/>
      <c r="Y46" s="93"/>
      <c r="Z46" s="112" t="str">
        <f t="shared" si="9"/>
        <v/>
      </c>
      <c r="AC46">
        <f t="shared" si="10"/>
        <v>0</v>
      </c>
    </row>
    <row r="47" spans="1:29" ht="26" x14ac:dyDescent="0.2">
      <c r="A47" s="278" t="s">
        <v>14</v>
      </c>
      <c r="B47" s="279" t="s">
        <v>247</v>
      </c>
      <c r="C47" s="274"/>
      <c r="D47" s="274"/>
      <c r="E47" s="274"/>
      <c r="F47" s="274"/>
      <c r="G47" s="274"/>
      <c r="H47" s="274"/>
      <c r="I47" s="281"/>
      <c r="J47" s="281"/>
      <c r="K47" s="281"/>
      <c r="L47" s="281"/>
      <c r="M47" s="281"/>
      <c r="N47" s="281"/>
      <c r="O47" s="281"/>
      <c r="P47" s="281"/>
      <c r="Q47" s="274"/>
      <c r="R47" s="481"/>
      <c r="S47" s="481"/>
      <c r="T47" s="50"/>
      <c r="U47" s="50"/>
      <c r="V47" s="50"/>
      <c r="W47" s="50"/>
      <c r="X47" s="50"/>
      <c r="Y47" s="93"/>
      <c r="Z47" s="112" t="str">
        <f t="shared" si="9"/>
        <v/>
      </c>
      <c r="AC47">
        <f t="shared" si="10"/>
        <v>0</v>
      </c>
    </row>
    <row r="48" spans="1:29" x14ac:dyDescent="0.2">
      <c r="A48" s="297" t="s">
        <v>248</v>
      </c>
      <c r="B48" s="298"/>
    </row>
    <row r="49" spans="1:26" x14ac:dyDescent="0.2">
      <c r="A49" s="299"/>
      <c r="B49" s="300" t="s">
        <v>23</v>
      </c>
    </row>
    <row r="50" spans="1:26" ht="23.25" customHeight="1" x14ac:dyDescent="0.2">
      <c r="A50" s="301" t="s">
        <v>98</v>
      </c>
      <c r="B50" s="302" t="s">
        <v>99</v>
      </c>
      <c r="X50" s="90" t="s">
        <v>592</v>
      </c>
      <c r="Z50" s="91" t="e">
        <f>AVERAGE(Z5,Z14,Z27,Z38,Z41)</f>
        <v>#DIV/0!</v>
      </c>
    </row>
    <row r="51" spans="1:26" x14ac:dyDescent="0.2">
      <c r="A51" s="269"/>
      <c r="B51" s="303"/>
    </row>
    <row r="52" spans="1:26" x14ac:dyDescent="0.2">
      <c r="A52" s="269"/>
      <c r="B52" s="303"/>
    </row>
    <row r="53" spans="1:26" x14ac:dyDescent="0.2">
      <c r="A53" s="269"/>
      <c r="B53" s="303"/>
    </row>
  </sheetData>
  <sheetProtection password="CF63" sheet="1" objects="1" scenarios="1" selectLockedCells="1"/>
  <mergeCells count="10">
    <mergeCell ref="S38:S40"/>
    <mergeCell ref="S41:S47"/>
    <mergeCell ref="S12:S13"/>
    <mergeCell ref="S18:S25"/>
    <mergeCell ref="R14:R25"/>
    <mergeCell ref="R38:R40"/>
    <mergeCell ref="R41:R47"/>
    <mergeCell ref="R27:R28"/>
    <mergeCell ref="R5:R13"/>
    <mergeCell ref="R30:R37"/>
  </mergeCells>
  <dataValidations count="5">
    <dataValidation type="whole" operator="equal" allowBlank="1" showInputMessage="1" showErrorMessage="1" sqref="T5:T47" xr:uid="{00000000-0002-0000-0800-000000000000}">
      <formula1>0</formula1>
    </dataValidation>
    <dataValidation type="whole" operator="equal" allowBlank="1" showInputMessage="1" showErrorMessage="1" sqref="U5:U47" xr:uid="{00000000-0002-0000-0800-000001000000}">
      <formula1>1</formula1>
    </dataValidation>
    <dataValidation type="whole" operator="equal" allowBlank="1" showInputMessage="1" showErrorMessage="1" sqref="V5:V47" xr:uid="{00000000-0002-0000-0800-000002000000}">
      <formula1>2</formula1>
    </dataValidation>
    <dataValidation type="whole" operator="equal" allowBlank="1" showInputMessage="1" showErrorMessage="1" sqref="W5:W47" xr:uid="{00000000-0002-0000-0800-000003000000}">
      <formula1>3</formula1>
    </dataValidation>
    <dataValidation type="whole" operator="equal" allowBlank="1" showInputMessage="1" showErrorMessage="1" sqref="X5:X47" xr:uid="{00000000-0002-0000-08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Audit Scoring</vt:lpstr>
      <vt:lpstr>Final scores</vt:lpstr>
      <vt:lpstr>A. Regulatory compliance</vt:lpstr>
      <vt:lpstr>Annexure A</vt:lpstr>
      <vt:lpstr>B. P&amp;S 1. sustainability</vt:lpstr>
      <vt:lpstr>B. P&amp;S 2.HR Practices</vt:lpstr>
      <vt:lpstr>B. P&amp;S 3. Communication</vt:lpstr>
      <vt:lpstr>B. P&amp;S 4.Goods &amp; services</vt:lpstr>
      <vt:lpstr>B.P&amp;S 5.T&amp;C of sale</vt:lpstr>
      <vt:lpstr>B.P&amp;S 6.Trans &amp; Accounting</vt:lpstr>
      <vt:lpstr>B.P&amp;S 7. IT ecosystem</vt:lpstr>
      <vt:lpstr>C.1.Customer care </vt:lpstr>
      <vt:lpstr>C.2.Customer care</vt:lpstr>
      <vt:lpstr>C.3. Customer Care </vt:lpstr>
      <vt:lpstr>Sheet13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RS Roy</cp:lastModifiedBy>
  <dcterms:created xsi:type="dcterms:W3CDTF">2016-09-10T06:41:26Z</dcterms:created>
  <dcterms:modified xsi:type="dcterms:W3CDTF">2026-07-20T03:31:22Z</dcterms:modified>
  <cp:category/>
</cp:coreProperties>
</file>